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24615" windowHeight="13740"/>
  </bookViews>
  <sheets>
    <sheet name="Rekapitulace stavby" sheetId="1" r:id="rId1"/>
    <sheet name="KVETNICE 01 - SO-01-Zpevn..." sheetId="2" r:id="rId2"/>
    <sheet name="KVETNICE 02 - SO-02-Stave..." sheetId="3" r:id="rId3"/>
    <sheet name="KVETNICE 03 - UZ - SO-03-..." sheetId="4" r:id="rId4"/>
    <sheet name="KVETNICE 03 - NEUZ - SO-0..." sheetId="5" r:id="rId5"/>
    <sheet name="KVETNICE 04 - SO-04-Dmych..." sheetId="6" r:id="rId6"/>
    <sheet name="KVĚTNICE 04 VZT - SO-04 D..." sheetId="7" r:id="rId7"/>
    <sheet name="KVETNICE 05 - SO-05-Lapák..." sheetId="8" r:id="rId8"/>
    <sheet name="KVETNICE 06 - SO-06-Nádrž..." sheetId="9" r:id="rId9"/>
    <sheet name="KVETNICE 07 - SO-07-Oplocení" sheetId="10" r:id="rId10"/>
    <sheet name="KVETNICE 08 - UZ - PS-01-..." sheetId="11" r:id="rId11"/>
    <sheet name="KVETNICE 08 - NEUZ - PS-0..." sheetId="12" r:id="rId12"/>
    <sheet name="D1.4.el - Silnoproudá ele..." sheetId="13" r:id="rId13"/>
    <sheet name="IO01 - Osvětlení areálu" sheetId="14" r:id="rId14"/>
    <sheet name="PS 02 - Elektroinstalace" sheetId="15" r:id="rId15"/>
    <sheet name="KVETNICE 12 - VRN" sheetId="16" r:id="rId16"/>
    <sheet name="Pokyny pro vyplnění" sheetId="17" r:id="rId17"/>
  </sheets>
  <definedNames>
    <definedName name="_xlnm._FilterDatabase" localSheetId="12" hidden="1">'D1.4.el - Silnoproudá ele...'!$C$85:$K$194</definedName>
    <definedName name="_xlnm._FilterDatabase" localSheetId="13" hidden="1">'IO01 - Osvětlení areálu'!$C$86:$K$144</definedName>
    <definedName name="_xlnm._FilterDatabase" localSheetId="1" hidden="1">'KVETNICE 01 - SO-01-Zpevn...'!$C$81:$K$142</definedName>
    <definedName name="_xlnm._FilterDatabase" localSheetId="2" hidden="1">'KVETNICE 02 - SO-02-Stave...'!$C$88:$K$250</definedName>
    <definedName name="_xlnm._FilterDatabase" localSheetId="4" hidden="1">'KVETNICE 03 - NEUZ - SO-0...'!$C$87:$K$166</definedName>
    <definedName name="_xlnm._FilterDatabase" localSheetId="3" hidden="1">'KVETNICE 03 - UZ - SO-03-...'!$C$89:$K$196</definedName>
    <definedName name="_xlnm._FilterDatabase" localSheetId="5" hidden="1">'KVETNICE 04 - SO-04-Dmych...'!$C$90:$K$187</definedName>
    <definedName name="_xlnm._FilterDatabase" localSheetId="6" hidden="1">'KVĚTNICE 04 VZT - SO-04 D...'!$C$77:$K$97</definedName>
    <definedName name="_xlnm._FilterDatabase" localSheetId="7" hidden="1">'KVETNICE 05 - SO-05-Lapák...'!$C$87:$K$189</definedName>
    <definedName name="_xlnm._FilterDatabase" localSheetId="8" hidden="1">'KVETNICE 06 - SO-06-Nádrž...'!$C$81:$K$110</definedName>
    <definedName name="_xlnm._FilterDatabase" localSheetId="9" hidden="1">'KVETNICE 07 - SO-07-Oplocení'!$C$82:$K$116</definedName>
    <definedName name="_xlnm._FilterDatabase" localSheetId="11" hidden="1">'KVETNICE 08 - NEUZ - PS-0...'!$C$77:$K$99</definedName>
    <definedName name="_xlnm._FilterDatabase" localSheetId="10" hidden="1">'KVETNICE 08 - UZ - PS-01-...'!$C$79:$K$158</definedName>
    <definedName name="_xlnm._FilterDatabase" localSheetId="15" hidden="1">'KVETNICE 12 - VRN'!$C$79:$K$92</definedName>
    <definedName name="_xlnm._FilterDatabase" localSheetId="14" hidden="1">'PS 02 - Elektroinstalace'!$C$86:$K$199</definedName>
    <definedName name="_xlnm.Print_Titles" localSheetId="12">'D1.4.el - Silnoproudá ele...'!$85:$85</definedName>
    <definedName name="_xlnm.Print_Titles" localSheetId="13">'IO01 - Osvětlení areálu'!$86:$86</definedName>
    <definedName name="_xlnm.Print_Titles" localSheetId="1">'KVETNICE 01 - SO-01-Zpevn...'!$81:$81</definedName>
    <definedName name="_xlnm.Print_Titles" localSheetId="2">'KVETNICE 02 - SO-02-Stave...'!$88:$88</definedName>
    <definedName name="_xlnm.Print_Titles" localSheetId="4">'KVETNICE 03 - NEUZ - SO-0...'!$87:$87</definedName>
    <definedName name="_xlnm.Print_Titles" localSheetId="3">'KVETNICE 03 - UZ - SO-03-...'!$89:$89</definedName>
    <definedName name="_xlnm.Print_Titles" localSheetId="5">'KVETNICE 04 - SO-04-Dmych...'!$90:$90</definedName>
    <definedName name="_xlnm.Print_Titles" localSheetId="6">'KVĚTNICE 04 VZT - SO-04 D...'!$77:$77</definedName>
    <definedName name="_xlnm.Print_Titles" localSheetId="7">'KVETNICE 05 - SO-05-Lapák...'!$87:$87</definedName>
    <definedName name="_xlnm.Print_Titles" localSheetId="8">'KVETNICE 06 - SO-06-Nádrž...'!$81:$81</definedName>
    <definedName name="_xlnm.Print_Titles" localSheetId="9">'KVETNICE 07 - SO-07-Oplocení'!$82:$82</definedName>
    <definedName name="_xlnm.Print_Titles" localSheetId="11">'KVETNICE 08 - NEUZ - PS-0...'!$77:$77</definedName>
    <definedName name="_xlnm.Print_Titles" localSheetId="10">'KVETNICE 08 - UZ - PS-01-...'!$79:$79</definedName>
    <definedName name="_xlnm.Print_Titles" localSheetId="15">'KVETNICE 12 - VRN'!$79:$79</definedName>
    <definedName name="_xlnm.Print_Titles" localSheetId="14">'PS 02 - Elektroinstalace'!$86:$86</definedName>
    <definedName name="_xlnm.Print_Titles" localSheetId="0">'Rekapitulace stavby'!$49:$49</definedName>
    <definedName name="_xlnm.Print_Area" localSheetId="12">'D1.4.el - Silnoproudá ele...'!$C$4:$J$38,'D1.4.el - Silnoproudá ele...'!$C$44:$J$65,'D1.4.el - Silnoproudá ele...'!$C$71:$K$194</definedName>
    <definedName name="_xlnm.Print_Area" localSheetId="13">'IO01 - Osvětlení areálu'!$C$4:$J$38,'IO01 - Osvětlení areálu'!$C$44:$J$66,'IO01 - Osvětlení areálu'!$C$72:$K$144</definedName>
    <definedName name="_xlnm.Print_Area" localSheetId="1">'KVETNICE 01 - SO-01-Zpevn...'!$C$4:$J$36,'KVETNICE 01 - SO-01-Zpevn...'!$C$42:$J$63,'KVETNICE 01 - SO-01-Zpevn...'!$C$69:$K$142</definedName>
    <definedName name="_xlnm.Print_Area" localSheetId="2">'KVETNICE 02 - SO-02-Stave...'!$C$4:$J$36,'KVETNICE 02 - SO-02-Stave...'!$C$42:$J$70,'KVETNICE 02 - SO-02-Stave...'!$C$76:$K$250</definedName>
    <definedName name="_xlnm.Print_Area" localSheetId="4">'KVETNICE 03 - NEUZ - SO-0...'!$C$4:$J$36,'KVETNICE 03 - NEUZ - SO-0...'!$C$42:$J$69,'KVETNICE 03 - NEUZ - SO-0...'!$C$75:$K$166</definedName>
    <definedName name="_xlnm.Print_Area" localSheetId="3">'KVETNICE 03 - UZ - SO-03-...'!$C$4:$J$36,'KVETNICE 03 - UZ - SO-03-...'!$C$42:$J$71,'KVETNICE 03 - UZ - SO-03-...'!$C$77:$K$196</definedName>
    <definedName name="_xlnm.Print_Area" localSheetId="5">'KVETNICE 04 - SO-04-Dmych...'!$C$4:$J$36,'KVETNICE 04 - SO-04-Dmych...'!$C$42:$J$72,'KVETNICE 04 - SO-04-Dmych...'!$C$78:$K$187</definedName>
    <definedName name="_xlnm.Print_Area" localSheetId="6">'KVĚTNICE 04 VZT - SO-04 D...'!$C$4:$J$36,'KVĚTNICE 04 VZT - SO-04 D...'!$C$42:$J$59,'KVĚTNICE 04 VZT - SO-04 D...'!$C$65:$K$97</definedName>
    <definedName name="_xlnm.Print_Area" localSheetId="7">'KVETNICE 05 - SO-05-Lapák...'!$C$4:$J$36,'KVETNICE 05 - SO-05-Lapák...'!$C$42:$J$69,'KVETNICE 05 - SO-05-Lapák...'!$C$75:$K$189</definedName>
    <definedName name="_xlnm.Print_Area" localSheetId="8">'KVETNICE 06 - SO-06-Nádrž...'!$C$4:$J$36,'KVETNICE 06 - SO-06-Nádrž...'!$C$42:$J$63,'KVETNICE 06 - SO-06-Nádrž...'!$C$69:$K$110</definedName>
    <definedName name="_xlnm.Print_Area" localSheetId="9">'KVETNICE 07 - SO-07-Oplocení'!$C$4:$J$36,'KVETNICE 07 - SO-07-Oplocení'!$C$42:$J$64,'KVETNICE 07 - SO-07-Oplocení'!$C$70:$K$116</definedName>
    <definedName name="_xlnm.Print_Area" localSheetId="11">'KVETNICE 08 - NEUZ - PS-0...'!$C$4:$J$36,'KVETNICE 08 - NEUZ - PS-0...'!$C$42:$J$59,'KVETNICE 08 - NEUZ - PS-0...'!$C$65:$K$99</definedName>
    <definedName name="_xlnm.Print_Area" localSheetId="10">'KVETNICE 08 - UZ - PS-01-...'!$C$4:$J$36,'KVETNICE 08 - UZ - PS-01-...'!$C$42:$J$61,'KVETNICE 08 - UZ - PS-01-...'!$C$67:$K$158</definedName>
    <definedName name="_xlnm.Print_Area" localSheetId="15">'KVETNICE 12 - VRN'!$C$4:$J$36,'KVETNICE 12 - VRN'!$C$42:$J$61,'KVETNICE 12 - VRN'!$C$67:$K$92</definedName>
    <definedName name="_xlnm.Print_Area" localSheetId="16">'Pokyny pro vyplnění'!$B$2:$K$69,'Pokyny pro vyplnění'!$B$72:$K$116,'Pokyny pro vyplnění'!$B$119:$K$188,'Pokyny pro vyplnění'!$B$196:$K$216</definedName>
    <definedName name="_xlnm.Print_Area" localSheetId="14">'PS 02 - Elektroinstalace'!$C$4:$J$38,'PS 02 - Elektroinstalace'!$C$44:$J$66,'PS 02 - Elektroinstalace'!$C$72:$K$199</definedName>
    <definedName name="_xlnm.Print_Area" localSheetId="0">'Rekapitulace stavby'!$D$4:$AO$33,'Rekapitulace stavby'!$C$39:$AQ$68</definedName>
  </definedNames>
  <calcPr calcId="145621"/>
</workbook>
</file>

<file path=xl/calcChain.xml><?xml version="1.0" encoding="utf-8"?>
<calcChain xmlns="http://schemas.openxmlformats.org/spreadsheetml/2006/main">
  <c r="AY67" i="1" l="1"/>
  <c r="AX67" i="1"/>
  <c r="BI92" i="16"/>
  <c r="BH92" i="16"/>
  <c r="BG92" i="16"/>
  <c r="BF92" i="16"/>
  <c r="BE92" i="16"/>
  <c r="T92" i="16"/>
  <c r="T91" i="16" s="1"/>
  <c r="R92" i="16"/>
  <c r="R91" i="16" s="1"/>
  <c r="P92" i="16"/>
  <c r="P91" i="16" s="1"/>
  <c r="BK92" i="16"/>
  <c r="BK91" i="16" s="1"/>
  <c r="J91" i="16" s="1"/>
  <c r="J60" i="16" s="1"/>
  <c r="J92" i="16"/>
  <c r="BI90" i="16"/>
  <c r="BH90" i="16"/>
  <c r="BG90" i="16"/>
  <c r="BF90" i="16"/>
  <c r="T90" i="16"/>
  <c r="R90" i="16"/>
  <c r="P90" i="16"/>
  <c r="BK90" i="16"/>
  <c r="J90" i="16"/>
  <c r="BE90" i="16" s="1"/>
  <c r="BI89" i="16"/>
  <c r="BH89" i="16"/>
  <c r="BG89" i="16"/>
  <c r="BF89" i="16"/>
  <c r="BE89" i="16"/>
  <c r="T89" i="16"/>
  <c r="R89" i="16"/>
  <c r="P89" i="16"/>
  <c r="BK89" i="16"/>
  <c r="J89" i="16"/>
  <c r="BI88" i="16"/>
  <c r="BH88" i="16"/>
  <c r="BG88" i="16"/>
  <c r="BF88" i="16"/>
  <c r="BE88" i="16"/>
  <c r="T88" i="16"/>
  <c r="R88" i="16"/>
  <c r="P88" i="16"/>
  <c r="BK88" i="16"/>
  <c r="J88" i="16"/>
  <c r="BI87" i="16"/>
  <c r="BH87" i="16"/>
  <c r="BG87" i="16"/>
  <c r="BF87" i="16"/>
  <c r="BE87" i="16"/>
  <c r="T87" i="16"/>
  <c r="T86" i="16" s="1"/>
  <c r="R87" i="16"/>
  <c r="R86" i="16" s="1"/>
  <c r="P87" i="16"/>
  <c r="P86" i="16" s="1"/>
  <c r="BK87" i="16"/>
  <c r="BK86" i="16" s="1"/>
  <c r="J86" i="16" s="1"/>
  <c r="J59" i="16" s="1"/>
  <c r="J87" i="16"/>
  <c r="BI85" i="16"/>
  <c r="BH85" i="16"/>
  <c r="BG85" i="16"/>
  <c r="BF85" i="16"/>
  <c r="T85" i="16"/>
  <c r="R85" i="16"/>
  <c r="P85" i="16"/>
  <c r="BK85" i="16"/>
  <c r="J85" i="16"/>
  <c r="BE85" i="16" s="1"/>
  <c r="BI84" i="16"/>
  <c r="BH84" i="16"/>
  <c r="BG84" i="16"/>
  <c r="BF84" i="16"/>
  <c r="T84" i="16"/>
  <c r="R84" i="16"/>
  <c r="P84" i="16"/>
  <c r="BK84" i="16"/>
  <c r="J84" i="16"/>
  <c r="BE84" i="16" s="1"/>
  <c r="BI83" i="16"/>
  <c r="F34" i="16" s="1"/>
  <c r="BD67" i="1" s="1"/>
  <c r="BH83" i="16"/>
  <c r="F33" i="16" s="1"/>
  <c r="BC67" i="1" s="1"/>
  <c r="BG83" i="16"/>
  <c r="F32" i="16" s="1"/>
  <c r="BB67" i="1" s="1"/>
  <c r="BF83" i="16"/>
  <c r="J31" i="16" s="1"/>
  <c r="AW67" i="1" s="1"/>
  <c r="BE83" i="16"/>
  <c r="F30" i="16" s="1"/>
  <c r="AZ67" i="1" s="1"/>
  <c r="T83" i="16"/>
  <c r="T82" i="16" s="1"/>
  <c r="T81" i="16" s="1"/>
  <c r="T80" i="16" s="1"/>
  <c r="R83" i="16"/>
  <c r="R82" i="16" s="1"/>
  <c r="P83" i="16"/>
  <c r="P82" i="16" s="1"/>
  <c r="BK83" i="16"/>
  <c r="BK82" i="16" s="1"/>
  <c r="J83" i="16"/>
  <c r="J76" i="16"/>
  <c r="F76" i="16"/>
  <c r="F74" i="16"/>
  <c r="E72" i="16"/>
  <c r="J51" i="16"/>
  <c r="F51" i="16"/>
  <c r="F49" i="16"/>
  <c r="E47" i="16"/>
  <c r="J18" i="16"/>
  <c r="E18" i="16"/>
  <c r="F52" i="16" s="1"/>
  <c r="J17" i="16"/>
  <c r="J12" i="16"/>
  <c r="J74" i="16" s="1"/>
  <c r="E7" i="16"/>
  <c r="E45" i="16" s="1"/>
  <c r="AY66" i="1"/>
  <c r="AX66" i="1"/>
  <c r="BI199" i="15"/>
  <c r="BH199" i="15"/>
  <c r="BG199" i="15"/>
  <c r="BF199" i="15"/>
  <c r="T199" i="15"/>
  <c r="R199" i="15"/>
  <c r="P199" i="15"/>
  <c r="BK199" i="15"/>
  <c r="J199" i="15"/>
  <c r="BE199" i="15" s="1"/>
  <c r="BI198" i="15"/>
  <c r="BH198" i="15"/>
  <c r="BG198" i="15"/>
  <c r="BF198" i="15"/>
  <c r="BE198" i="15"/>
  <c r="T198" i="15"/>
  <c r="R198" i="15"/>
  <c r="P198" i="15"/>
  <c r="BK198" i="15"/>
  <c r="J198" i="15"/>
  <c r="BI197" i="15"/>
  <c r="BH197" i="15"/>
  <c r="BG197" i="15"/>
  <c r="BF197" i="15"/>
  <c r="T197" i="15"/>
  <c r="R197" i="15"/>
  <c r="P197" i="15"/>
  <c r="BK197" i="15"/>
  <c r="J197" i="15"/>
  <c r="BE197" i="15" s="1"/>
  <c r="BI196" i="15"/>
  <c r="BH196" i="15"/>
  <c r="BG196" i="15"/>
  <c r="BF196" i="15"/>
  <c r="BE196" i="15"/>
  <c r="T196" i="15"/>
  <c r="R196" i="15"/>
  <c r="P196" i="15"/>
  <c r="BK196" i="15"/>
  <c r="J196" i="15"/>
  <c r="BI195" i="15"/>
  <c r="BH195" i="15"/>
  <c r="BG195" i="15"/>
  <c r="BF195" i="15"/>
  <c r="T195" i="15"/>
  <c r="R195" i="15"/>
  <c r="P195" i="15"/>
  <c r="BK195" i="15"/>
  <c r="J195" i="15"/>
  <c r="BE195" i="15" s="1"/>
  <c r="BI194" i="15"/>
  <c r="BH194" i="15"/>
  <c r="BG194" i="15"/>
  <c r="BF194" i="15"/>
  <c r="BE194" i="15"/>
  <c r="T194" i="15"/>
  <c r="R194" i="15"/>
  <c r="P194" i="15"/>
  <c r="BK194" i="15"/>
  <c r="J194" i="15"/>
  <c r="BI193" i="15"/>
  <c r="BH193" i="15"/>
  <c r="BG193" i="15"/>
  <c r="BF193" i="15"/>
  <c r="BE193" i="15"/>
  <c r="T193" i="15"/>
  <c r="R193" i="15"/>
  <c r="P193" i="15"/>
  <c r="BK193" i="15"/>
  <c r="J193" i="15"/>
  <c r="BI192" i="15"/>
  <c r="BH192" i="15"/>
  <c r="BG192" i="15"/>
  <c r="BF192" i="15"/>
  <c r="BE192" i="15"/>
  <c r="T192" i="15"/>
  <c r="R192" i="15"/>
  <c r="P192" i="15"/>
  <c r="BK192" i="15"/>
  <c r="J192" i="15"/>
  <c r="BI191" i="15"/>
  <c r="BH191" i="15"/>
  <c r="BG191" i="15"/>
  <c r="BF191" i="15"/>
  <c r="BE191" i="15"/>
  <c r="T191" i="15"/>
  <c r="T190" i="15" s="1"/>
  <c r="R191" i="15"/>
  <c r="R190" i="15" s="1"/>
  <c r="P191" i="15"/>
  <c r="P190" i="15" s="1"/>
  <c r="BK191" i="15"/>
  <c r="BK190" i="15" s="1"/>
  <c r="J190" i="15" s="1"/>
  <c r="J65" i="15" s="1"/>
  <c r="J191" i="15"/>
  <c r="BI189" i="15"/>
  <c r="BH189" i="15"/>
  <c r="BG189" i="15"/>
  <c r="BF189" i="15"/>
  <c r="T189" i="15"/>
  <c r="R189" i="15"/>
  <c r="P189" i="15"/>
  <c r="BK189" i="15"/>
  <c r="J189" i="15"/>
  <c r="BE189" i="15" s="1"/>
  <c r="BI188" i="15"/>
  <c r="BH188" i="15"/>
  <c r="BG188" i="15"/>
  <c r="BF188" i="15"/>
  <c r="T188" i="15"/>
  <c r="R188" i="15"/>
  <c r="P188" i="15"/>
  <c r="BK188" i="15"/>
  <c r="J188" i="15"/>
  <c r="BE188" i="15" s="1"/>
  <c r="BI187" i="15"/>
  <c r="BH187" i="15"/>
  <c r="BG187" i="15"/>
  <c r="BF187" i="15"/>
  <c r="T187" i="15"/>
  <c r="R187" i="15"/>
  <c r="P187" i="15"/>
  <c r="BK187" i="15"/>
  <c r="J187" i="15"/>
  <c r="BE187" i="15" s="1"/>
  <c r="BI186" i="15"/>
  <c r="BH186" i="15"/>
  <c r="BG186" i="15"/>
  <c r="BF186" i="15"/>
  <c r="T186" i="15"/>
  <c r="R186" i="15"/>
  <c r="P186" i="15"/>
  <c r="BK186" i="15"/>
  <c r="J186" i="15"/>
  <c r="BE186" i="15" s="1"/>
  <c r="BI185" i="15"/>
  <c r="BH185" i="15"/>
  <c r="BG185" i="15"/>
  <c r="BF185" i="15"/>
  <c r="BE185" i="15"/>
  <c r="T185" i="15"/>
  <c r="R185" i="15"/>
  <c r="P185" i="15"/>
  <c r="BK185" i="15"/>
  <c r="J185" i="15"/>
  <c r="BI184" i="15"/>
  <c r="BH184" i="15"/>
  <c r="BG184" i="15"/>
  <c r="BF184" i="15"/>
  <c r="BE184" i="15"/>
  <c r="T184" i="15"/>
  <c r="R184" i="15"/>
  <c r="P184" i="15"/>
  <c r="BK184" i="15"/>
  <c r="J184" i="15"/>
  <c r="BI183" i="15"/>
  <c r="BH183" i="15"/>
  <c r="BG183" i="15"/>
  <c r="BF183" i="15"/>
  <c r="BE183" i="15"/>
  <c r="T183" i="15"/>
  <c r="R183" i="15"/>
  <c r="P183" i="15"/>
  <c r="BK183" i="15"/>
  <c r="J183" i="15"/>
  <c r="BI182" i="15"/>
  <c r="BH182" i="15"/>
  <c r="BG182" i="15"/>
  <c r="BF182" i="15"/>
  <c r="BE182" i="15"/>
  <c r="T182" i="15"/>
  <c r="R182" i="15"/>
  <c r="P182" i="15"/>
  <c r="BK182" i="15"/>
  <c r="J182" i="15"/>
  <c r="BI181" i="15"/>
  <c r="BH181" i="15"/>
  <c r="BG181" i="15"/>
  <c r="BF181" i="15"/>
  <c r="BE181" i="15"/>
  <c r="T181" i="15"/>
  <c r="R181" i="15"/>
  <c r="P181" i="15"/>
  <c r="BK181" i="15"/>
  <c r="J181" i="15"/>
  <c r="BI180" i="15"/>
  <c r="BH180" i="15"/>
  <c r="BG180" i="15"/>
  <c r="BF180" i="15"/>
  <c r="BE180" i="15"/>
  <c r="T180" i="15"/>
  <c r="R180" i="15"/>
  <c r="P180" i="15"/>
  <c r="BK180" i="15"/>
  <c r="J180" i="15"/>
  <c r="BI179" i="15"/>
  <c r="BH179" i="15"/>
  <c r="BG179" i="15"/>
  <c r="BF179" i="15"/>
  <c r="BE179" i="15"/>
  <c r="T179" i="15"/>
  <c r="R179" i="15"/>
  <c r="P179" i="15"/>
  <c r="BK179" i="15"/>
  <c r="J179" i="15"/>
  <c r="BI178" i="15"/>
  <c r="BH178" i="15"/>
  <c r="BG178" i="15"/>
  <c r="BF178" i="15"/>
  <c r="BE178" i="15"/>
  <c r="T178" i="15"/>
  <c r="R178" i="15"/>
  <c r="P178" i="15"/>
  <c r="BK178" i="15"/>
  <c r="J178" i="15"/>
  <c r="BI177" i="15"/>
  <c r="BH177" i="15"/>
  <c r="BG177" i="15"/>
  <c r="BF177" i="15"/>
  <c r="BE177" i="15"/>
  <c r="T177" i="15"/>
  <c r="R177" i="15"/>
  <c r="P177" i="15"/>
  <c r="BK177" i="15"/>
  <c r="J177" i="15"/>
  <c r="BI176" i="15"/>
  <c r="BH176" i="15"/>
  <c r="BG176" i="15"/>
  <c r="BF176" i="15"/>
  <c r="BE176" i="15"/>
  <c r="T176" i="15"/>
  <c r="R176" i="15"/>
  <c r="P176" i="15"/>
  <c r="BK176" i="15"/>
  <c r="J176" i="15"/>
  <c r="BI175" i="15"/>
  <c r="BH175" i="15"/>
  <c r="BG175" i="15"/>
  <c r="BF175" i="15"/>
  <c r="BE175" i="15"/>
  <c r="T175" i="15"/>
  <c r="R175" i="15"/>
  <c r="P175" i="15"/>
  <c r="BK175" i="15"/>
  <c r="J175" i="15"/>
  <c r="BI174" i="15"/>
  <c r="BH174" i="15"/>
  <c r="BG174" i="15"/>
  <c r="BF174" i="15"/>
  <c r="BE174" i="15"/>
  <c r="T174" i="15"/>
  <c r="R174" i="15"/>
  <c r="P174" i="15"/>
  <c r="BK174" i="15"/>
  <c r="J174" i="15"/>
  <c r="BI173" i="15"/>
  <c r="BH173" i="15"/>
  <c r="BG173" i="15"/>
  <c r="BF173" i="15"/>
  <c r="BE173" i="15"/>
  <c r="T173" i="15"/>
  <c r="R173" i="15"/>
  <c r="P173" i="15"/>
  <c r="BK173" i="15"/>
  <c r="J173" i="15"/>
  <c r="BI172" i="15"/>
  <c r="BH172" i="15"/>
  <c r="BG172" i="15"/>
  <c r="BF172" i="15"/>
  <c r="BE172" i="15"/>
  <c r="T172" i="15"/>
  <c r="R172" i="15"/>
  <c r="P172" i="15"/>
  <c r="BK172" i="15"/>
  <c r="J172" i="15"/>
  <c r="BI171" i="15"/>
  <c r="BH171" i="15"/>
  <c r="BG171" i="15"/>
  <c r="BF171" i="15"/>
  <c r="BE171" i="15"/>
  <c r="T171" i="15"/>
  <c r="R171" i="15"/>
  <c r="P171" i="15"/>
  <c r="BK171" i="15"/>
  <c r="J171" i="15"/>
  <c r="BI170" i="15"/>
  <c r="BH170" i="15"/>
  <c r="BG170" i="15"/>
  <c r="BF170" i="15"/>
  <c r="BE170" i="15"/>
  <c r="T170" i="15"/>
  <c r="R170" i="15"/>
  <c r="P170" i="15"/>
  <c r="BK170" i="15"/>
  <c r="J170" i="15"/>
  <c r="BI169" i="15"/>
  <c r="BH169" i="15"/>
  <c r="BG169" i="15"/>
  <c r="BF169" i="15"/>
  <c r="BE169" i="15"/>
  <c r="T169" i="15"/>
  <c r="R169" i="15"/>
  <c r="P169" i="15"/>
  <c r="BK169" i="15"/>
  <c r="J169" i="15"/>
  <c r="BI168" i="15"/>
  <c r="BH168" i="15"/>
  <c r="BG168" i="15"/>
  <c r="BF168" i="15"/>
  <c r="BE168" i="15"/>
  <c r="T168" i="15"/>
  <c r="R168" i="15"/>
  <c r="P168" i="15"/>
  <c r="BK168" i="15"/>
  <c r="J168" i="15"/>
  <c r="BI167" i="15"/>
  <c r="BH167" i="15"/>
  <c r="BG167" i="15"/>
  <c r="BF167" i="15"/>
  <c r="BE167" i="15"/>
  <c r="T167" i="15"/>
  <c r="R167" i="15"/>
  <c r="P167" i="15"/>
  <c r="BK167" i="15"/>
  <c r="J167" i="15"/>
  <c r="BI166" i="15"/>
  <c r="BH166" i="15"/>
  <c r="BG166" i="15"/>
  <c r="BF166" i="15"/>
  <c r="BE166" i="15"/>
  <c r="T166" i="15"/>
  <c r="R166" i="15"/>
  <c r="P166" i="15"/>
  <c r="BK166" i="15"/>
  <c r="J166" i="15"/>
  <c r="BI165" i="15"/>
  <c r="BH165" i="15"/>
  <c r="BG165" i="15"/>
  <c r="BF165" i="15"/>
  <c r="BE165" i="15"/>
  <c r="T165" i="15"/>
  <c r="R165" i="15"/>
  <c r="P165" i="15"/>
  <c r="BK165" i="15"/>
  <c r="J165" i="15"/>
  <c r="BI164" i="15"/>
  <c r="BH164" i="15"/>
  <c r="BG164" i="15"/>
  <c r="BF164" i="15"/>
  <c r="BE164" i="15"/>
  <c r="T164" i="15"/>
  <c r="R164" i="15"/>
  <c r="P164" i="15"/>
  <c r="BK164" i="15"/>
  <c r="J164" i="15"/>
  <c r="BI163" i="15"/>
  <c r="BH163" i="15"/>
  <c r="BG163" i="15"/>
  <c r="BF163" i="15"/>
  <c r="BE163" i="15"/>
  <c r="T163" i="15"/>
  <c r="R163" i="15"/>
  <c r="P163" i="15"/>
  <c r="BK163" i="15"/>
  <c r="J163" i="15"/>
  <c r="BI162" i="15"/>
  <c r="BH162" i="15"/>
  <c r="BG162" i="15"/>
  <c r="BF162" i="15"/>
  <c r="BE162" i="15"/>
  <c r="T162" i="15"/>
  <c r="R162" i="15"/>
  <c r="P162" i="15"/>
  <c r="BK162" i="15"/>
  <c r="J162" i="15"/>
  <c r="BI161" i="15"/>
  <c r="BH161" i="15"/>
  <c r="BG161" i="15"/>
  <c r="BF161" i="15"/>
  <c r="BE161" i="15"/>
  <c r="T161" i="15"/>
  <c r="R161" i="15"/>
  <c r="P161" i="15"/>
  <c r="BK161" i="15"/>
  <c r="J161" i="15"/>
  <c r="BI160" i="15"/>
  <c r="BH160" i="15"/>
  <c r="BG160" i="15"/>
  <c r="BF160" i="15"/>
  <c r="BE160" i="15"/>
  <c r="T160" i="15"/>
  <c r="R160" i="15"/>
  <c r="P160" i="15"/>
  <c r="BK160" i="15"/>
  <c r="J160" i="15"/>
  <c r="BI159" i="15"/>
  <c r="BH159" i="15"/>
  <c r="BG159" i="15"/>
  <c r="BF159" i="15"/>
  <c r="BE159" i="15"/>
  <c r="T159" i="15"/>
  <c r="R159" i="15"/>
  <c r="P159" i="15"/>
  <c r="BK159" i="15"/>
  <c r="J159" i="15"/>
  <c r="BI158" i="15"/>
  <c r="BH158" i="15"/>
  <c r="BG158" i="15"/>
  <c r="BF158" i="15"/>
  <c r="BE158" i="15"/>
  <c r="T158" i="15"/>
  <c r="R158" i="15"/>
  <c r="P158" i="15"/>
  <c r="BK158" i="15"/>
  <c r="J158" i="15"/>
  <c r="BI157" i="15"/>
  <c r="BH157" i="15"/>
  <c r="BG157" i="15"/>
  <c r="BF157" i="15"/>
  <c r="BE157" i="15"/>
  <c r="T157" i="15"/>
  <c r="R157" i="15"/>
  <c r="P157" i="15"/>
  <c r="BK157" i="15"/>
  <c r="J157" i="15"/>
  <c r="BI156" i="15"/>
  <c r="BH156" i="15"/>
  <c r="BG156" i="15"/>
  <c r="BF156" i="15"/>
  <c r="BE156" i="15"/>
  <c r="T156" i="15"/>
  <c r="R156" i="15"/>
  <c r="P156" i="15"/>
  <c r="BK156" i="15"/>
  <c r="J156" i="15"/>
  <c r="BI155" i="15"/>
  <c r="BH155" i="15"/>
  <c r="BG155" i="15"/>
  <c r="BF155" i="15"/>
  <c r="BE155" i="15"/>
  <c r="T155" i="15"/>
  <c r="R155" i="15"/>
  <c r="P155" i="15"/>
  <c r="BK155" i="15"/>
  <c r="J155" i="15"/>
  <c r="BI154" i="15"/>
  <c r="BH154" i="15"/>
  <c r="BG154" i="15"/>
  <c r="BF154" i="15"/>
  <c r="BE154" i="15"/>
  <c r="T154" i="15"/>
  <c r="R154" i="15"/>
  <c r="P154" i="15"/>
  <c r="BK154" i="15"/>
  <c r="J154" i="15"/>
  <c r="BI153" i="15"/>
  <c r="BH153" i="15"/>
  <c r="BG153" i="15"/>
  <c r="BF153" i="15"/>
  <c r="BE153" i="15"/>
  <c r="T153" i="15"/>
  <c r="R153" i="15"/>
  <c r="P153" i="15"/>
  <c r="BK153" i="15"/>
  <c r="J153" i="15"/>
  <c r="BI152" i="15"/>
  <c r="BH152" i="15"/>
  <c r="BG152" i="15"/>
  <c r="BF152" i="15"/>
  <c r="BE152" i="15"/>
  <c r="T152" i="15"/>
  <c r="R152" i="15"/>
  <c r="P152" i="15"/>
  <c r="BK152" i="15"/>
  <c r="J152" i="15"/>
  <c r="BI151" i="15"/>
  <c r="BH151" i="15"/>
  <c r="BG151" i="15"/>
  <c r="BF151" i="15"/>
  <c r="BE151" i="15"/>
  <c r="T151" i="15"/>
  <c r="R151" i="15"/>
  <c r="P151" i="15"/>
  <c r="BK151" i="15"/>
  <c r="J151" i="15"/>
  <c r="BI150" i="15"/>
  <c r="BH150" i="15"/>
  <c r="BG150" i="15"/>
  <c r="BF150" i="15"/>
  <c r="BE150" i="15"/>
  <c r="T150" i="15"/>
  <c r="R150" i="15"/>
  <c r="P150" i="15"/>
  <c r="BK150" i="15"/>
  <c r="J150" i="15"/>
  <c r="BI149" i="15"/>
  <c r="BH149" i="15"/>
  <c r="BG149" i="15"/>
  <c r="BF149" i="15"/>
  <c r="BE149" i="15"/>
  <c r="T149" i="15"/>
  <c r="R149" i="15"/>
  <c r="P149" i="15"/>
  <c r="BK149" i="15"/>
  <c r="J149" i="15"/>
  <c r="BI148" i="15"/>
  <c r="BH148" i="15"/>
  <c r="BG148" i="15"/>
  <c r="BF148" i="15"/>
  <c r="BE148" i="15"/>
  <c r="T148" i="15"/>
  <c r="R148" i="15"/>
  <c r="P148" i="15"/>
  <c r="BK148" i="15"/>
  <c r="J148" i="15"/>
  <c r="BI147" i="15"/>
  <c r="BH147" i="15"/>
  <c r="BG147" i="15"/>
  <c r="BF147" i="15"/>
  <c r="BE147" i="15"/>
  <c r="T147" i="15"/>
  <c r="R147" i="15"/>
  <c r="P147" i="15"/>
  <c r="BK147" i="15"/>
  <c r="J147" i="15"/>
  <c r="BI146" i="15"/>
  <c r="BH146" i="15"/>
  <c r="BG146" i="15"/>
  <c r="BF146" i="15"/>
  <c r="BE146" i="15"/>
  <c r="T146" i="15"/>
  <c r="R146" i="15"/>
  <c r="P146" i="15"/>
  <c r="BK146" i="15"/>
  <c r="J146" i="15"/>
  <c r="BI145" i="15"/>
  <c r="BH145" i="15"/>
  <c r="BG145" i="15"/>
  <c r="BF145" i="15"/>
  <c r="BE145" i="15"/>
  <c r="T145" i="15"/>
  <c r="R145" i="15"/>
  <c r="P145" i="15"/>
  <c r="BK145" i="15"/>
  <c r="J145" i="15"/>
  <c r="BI144" i="15"/>
  <c r="BH144" i="15"/>
  <c r="BG144" i="15"/>
  <c r="BF144" i="15"/>
  <c r="BE144" i="15"/>
  <c r="T144" i="15"/>
  <c r="R144" i="15"/>
  <c r="P144" i="15"/>
  <c r="BK144" i="15"/>
  <c r="J144" i="15"/>
  <c r="BI143" i="15"/>
  <c r="BH143" i="15"/>
  <c r="BG143" i="15"/>
  <c r="BF143" i="15"/>
  <c r="BE143" i="15"/>
  <c r="T143" i="15"/>
  <c r="R143" i="15"/>
  <c r="P143" i="15"/>
  <c r="BK143" i="15"/>
  <c r="J143" i="15"/>
  <c r="BI142" i="15"/>
  <c r="BH142" i="15"/>
  <c r="BG142" i="15"/>
  <c r="BF142" i="15"/>
  <c r="BE142" i="15"/>
  <c r="T142" i="15"/>
  <c r="R142" i="15"/>
  <c r="P142" i="15"/>
  <c r="BK142" i="15"/>
  <c r="J142" i="15"/>
  <c r="BI141" i="15"/>
  <c r="BH141" i="15"/>
  <c r="BG141" i="15"/>
  <c r="BF141" i="15"/>
  <c r="BE141" i="15"/>
  <c r="T141" i="15"/>
  <c r="R141" i="15"/>
  <c r="P141" i="15"/>
  <c r="BK141" i="15"/>
  <c r="J141" i="15"/>
  <c r="BI140" i="15"/>
  <c r="BH140" i="15"/>
  <c r="BG140" i="15"/>
  <c r="BF140" i="15"/>
  <c r="BE140" i="15"/>
  <c r="T140" i="15"/>
  <c r="T139" i="15" s="1"/>
  <c r="R140" i="15"/>
  <c r="R139" i="15" s="1"/>
  <c r="P140" i="15"/>
  <c r="P139" i="15" s="1"/>
  <c r="BK140" i="15"/>
  <c r="BK139" i="15" s="1"/>
  <c r="J139" i="15" s="1"/>
  <c r="J64" i="15" s="1"/>
  <c r="J140" i="15"/>
  <c r="BI138" i="15"/>
  <c r="BH138" i="15"/>
  <c r="BG138" i="15"/>
  <c r="BF138" i="15"/>
  <c r="T138" i="15"/>
  <c r="R138" i="15"/>
  <c r="P138" i="15"/>
  <c r="BK138" i="15"/>
  <c r="J138" i="15"/>
  <c r="BE138" i="15" s="1"/>
  <c r="BI137" i="15"/>
  <c r="BH137" i="15"/>
  <c r="BG137" i="15"/>
  <c r="BF137" i="15"/>
  <c r="T137" i="15"/>
  <c r="R137" i="15"/>
  <c r="P137" i="15"/>
  <c r="BK137" i="15"/>
  <c r="J137" i="15"/>
  <c r="BE137" i="15" s="1"/>
  <c r="BI136" i="15"/>
  <c r="BH136" i="15"/>
  <c r="BG136" i="15"/>
  <c r="BF136" i="15"/>
  <c r="T136" i="15"/>
  <c r="R136" i="15"/>
  <c r="P136" i="15"/>
  <c r="BK136" i="15"/>
  <c r="J136" i="15"/>
  <c r="BE136" i="15" s="1"/>
  <c r="BI135" i="15"/>
  <c r="BH135" i="15"/>
  <c r="BG135" i="15"/>
  <c r="BF135" i="15"/>
  <c r="T135" i="15"/>
  <c r="R135" i="15"/>
  <c r="P135" i="15"/>
  <c r="BK135" i="15"/>
  <c r="J135" i="15"/>
  <c r="BE135" i="15" s="1"/>
  <c r="BI134" i="15"/>
  <c r="BH134" i="15"/>
  <c r="BG134" i="15"/>
  <c r="BF134" i="15"/>
  <c r="T134" i="15"/>
  <c r="T133" i="15" s="1"/>
  <c r="R134" i="15"/>
  <c r="R133" i="15" s="1"/>
  <c r="P134" i="15"/>
  <c r="P133" i="15" s="1"/>
  <c r="BK134" i="15"/>
  <c r="BK133" i="15" s="1"/>
  <c r="J133" i="15" s="1"/>
  <c r="J63" i="15" s="1"/>
  <c r="J134" i="15"/>
  <c r="BE134" i="15" s="1"/>
  <c r="BI132" i="15"/>
  <c r="BH132" i="15"/>
  <c r="BG132" i="15"/>
  <c r="BF132" i="15"/>
  <c r="BE132" i="15"/>
  <c r="T132" i="15"/>
  <c r="R132" i="15"/>
  <c r="P132" i="15"/>
  <c r="BK132" i="15"/>
  <c r="J132" i="15"/>
  <c r="BI131" i="15"/>
  <c r="BH131" i="15"/>
  <c r="BG131" i="15"/>
  <c r="BF131" i="15"/>
  <c r="BE131" i="15"/>
  <c r="T131" i="15"/>
  <c r="R131" i="15"/>
  <c r="P131" i="15"/>
  <c r="BK131" i="15"/>
  <c r="J131" i="15"/>
  <c r="BI130" i="15"/>
  <c r="BH130" i="15"/>
  <c r="BG130" i="15"/>
  <c r="BF130" i="15"/>
  <c r="BE130" i="15"/>
  <c r="T130" i="15"/>
  <c r="R130" i="15"/>
  <c r="P130" i="15"/>
  <c r="BK130" i="15"/>
  <c r="J130" i="15"/>
  <c r="BI129" i="15"/>
  <c r="BH129" i="15"/>
  <c r="BG129" i="15"/>
  <c r="BF129" i="15"/>
  <c r="BE129" i="15"/>
  <c r="T129" i="15"/>
  <c r="R129" i="15"/>
  <c r="P129" i="15"/>
  <c r="BK129" i="15"/>
  <c r="J129" i="15"/>
  <c r="BI128" i="15"/>
  <c r="BH128" i="15"/>
  <c r="BG128" i="15"/>
  <c r="BF128" i="15"/>
  <c r="BE128" i="15"/>
  <c r="T128" i="15"/>
  <c r="R128" i="15"/>
  <c r="P128" i="15"/>
  <c r="BK128" i="15"/>
  <c r="J128" i="15"/>
  <c r="BI127" i="15"/>
  <c r="BH127" i="15"/>
  <c r="BG127" i="15"/>
  <c r="BF127" i="15"/>
  <c r="BE127" i="15"/>
  <c r="T127" i="15"/>
  <c r="R127" i="15"/>
  <c r="P127" i="15"/>
  <c r="BK127" i="15"/>
  <c r="J127" i="15"/>
  <c r="BI126" i="15"/>
  <c r="BH126" i="15"/>
  <c r="BG126" i="15"/>
  <c r="BF126" i="15"/>
  <c r="BE126" i="15"/>
  <c r="T126" i="15"/>
  <c r="R126" i="15"/>
  <c r="P126" i="15"/>
  <c r="BK126" i="15"/>
  <c r="J126" i="15"/>
  <c r="BI125" i="15"/>
  <c r="BH125" i="15"/>
  <c r="BG125" i="15"/>
  <c r="BF125" i="15"/>
  <c r="BE125" i="15"/>
  <c r="T125" i="15"/>
  <c r="R125" i="15"/>
  <c r="P125" i="15"/>
  <c r="BK125" i="15"/>
  <c r="J125" i="15"/>
  <c r="BI124" i="15"/>
  <c r="BH124" i="15"/>
  <c r="BG124" i="15"/>
  <c r="BF124" i="15"/>
  <c r="BE124" i="15"/>
  <c r="T124" i="15"/>
  <c r="R124" i="15"/>
  <c r="P124" i="15"/>
  <c r="BK124" i="15"/>
  <c r="J124" i="15"/>
  <c r="BI123" i="15"/>
  <c r="BH123" i="15"/>
  <c r="BG123" i="15"/>
  <c r="BF123" i="15"/>
  <c r="BE123" i="15"/>
  <c r="T123" i="15"/>
  <c r="R123" i="15"/>
  <c r="P123" i="15"/>
  <c r="BK123" i="15"/>
  <c r="J123" i="15"/>
  <c r="BI122" i="15"/>
  <c r="BH122" i="15"/>
  <c r="BG122" i="15"/>
  <c r="BF122" i="15"/>
  <c r="BE122" i="15"/>
  <c r="T122" i="15"/>
  <c r="R122" i="15"/>
  <c r="P122" i="15"/>
  <c r="BK122" i="15"/>
  <c r="J122" i="15"/>
  <c r="BI121" i="15"/>
  <c r="BH121" i="15"/>
  <c r="BG121" i="15"/>
  <c r="BF121" i="15"/>
  <c r="BE121" i="15"/>
  <c r="T121" i="15"/>
  <c r="R121" i="15"/>
  <c r="P121" i="15"/>
  <c r="BK121" i="15"/>
  <c r="J121" i="15"/>
  <c r="BI120" i="15"/>
  <c r="BH120" i="15"/>
  <c r="BG120" i="15"/>
  <c r="BF120" i="15"/>
  <c r="BE120" i="15"/>
  <c r="T120" i="15"/>
  <c r="R120" i="15"/>
  <c r="P120" i="15"/>
  <c r="BK120" i="15"/>
  <c r="J120" i="15"/>
  <c r="BI119" i="15"/>
  <c r="BH119" i="15"/>
  <c r="BG119" i="15"/>
  <c r="BF119" i="15"/>
  <c r="BE119" i="15"/>
  <c r="T119" i="15"/>
  <c r="R119" i="15"/>
  <c r="P119" i="15"/>
  <c r="BK119" i="15"/>
  <c r="J119" i="15"/>
  <c r="BI118" i="15"/>
  <c r="BH118" i="15"/>
  <c r="BG118" i="15"/>
  <c r="BF118" i="15"/>
  <c r="BE118" i="15"/>
  <c r="T118" i="15"/>
  <c r="R118" i="15"/>
  <c r="P118" i="15"/>
  <c r="BK118" i="15"/>
  <c r="J118" i="15"/>
  <c r="BI117" i="15"/>
  <c r="BH117" i="15"/>
  <c r="BG117" i="15"/>
  <c r="BF117" i="15"/>
  <c r="BE117" i="15"/>
  <c r="T117" i="15"/>
  <c r="R117" i="15"/>
  <c r="P117" i="15"/>
  <c r="BK117" i="15"/>
  <c r="J117" i="15"/>
  <c r="BI116" i="15"/>
  <c r="BH116" i="15"/>
  <c r="BG116" i="15"/>
  <c r="BF116" i="15"/>
  <c r="BE116" i="15"/>
  <c r="T116" i="15"/>
  <c r="R116" i="15"/>
  <c r="P116" i="15"/>
  <c r="BK116" i="15"/>
  <c r="J116" i="15"/>
  <c r="BI115" i="15"/>
  <c r="BH115" i="15"/>
  <c r="BG115" i="15"/>
  <c r="BF115" i="15"/>
  <c r="BE115" i="15"/>
  <c r="T115" i="15"/>
  <c r="R115" i="15"/>
  <c r="P115" i="15"/>
  <c r="BK115" i="15"/>
  <c r="J115" i="15"/>
  <c r="BI114" i="15"/>
  <c r="BH114" i="15"/>
  <c r="BG114" i="15"/>
  <c r="BF114" i="15"/>
  <c r="BE114" i="15"/>
  <c r="T114" i="15"/>
  <c r="R114" i="15"/>
  <c r="P114" i="15"/>
  <c r="BK114" i="15"/>
  <c r="J114" i="15"/>
  <c r="BI113" i="15"/>
  <c r="BH113" i="15"/>
  <c r="BG113" i="15"/>
  <c r="BF113" i="15"/>
  <c r="BE113" i="15"/>
  <c r="T113" i="15"/>
  <c r="R113" i="15"/>
  <c r="P113" i="15"/>
  <c r="BK113" i="15"/>
  <c r="J113" i="15"/>
  <c r="BI112" i="15"/>
  <c r="BH112" i="15"/>
  <c r="BG112" i="15"/>
  <c r="BF112" i="15"/>
  <c r="BE112" i="15"/>
  <c r="T112" i="15"/>
  <c r="R112" i="15"/>
  <c r="P112" i="15"/>
  <c r="BK112" i="15"/>
  <c r="J112" i="15"/>
  <c r="BI111" i="15"/>
  <c r="BH111" i="15"/>
  <c r="BG111" i="15"/>
  <c r="BF111" i="15"/>
  <c r="BE111" i="15"/>
  <c r="T111" i="15"/>
  <c r="R111" i="15"/>
  <c r="P111" i="15"/>
  <c r="BK111" i="15"/>
  <c r="J111" i="15"/>
  <c r="BI110" i="15"/>
  <c r="BH110" i="15"/>
  <c r="BG110" i="15"/>
  <c r="BF110" i="15"/>
  <c r="BE110" i="15"/>
  <c r="T110" i="15"/>
  <c r="R110" i="15"/>
  <c r="P110" i="15"/>
  <c r="BK110" i="15"/>
  <c r="J110" i="15"/>
  <c r="BI109" i="15"/>
  <c r="BH109" i="15"/>
  <c r="BG109" i="15"/>
  <c r="BF109" i="15"/>
  <c r="BE109" i="15"/>
  <c r="T109" i="15"/>
  <c r="R109" i="15"/>
  <c r="P109" i="15"/>
  <c r="BK109" i="15"/>
  <c r="J109" i="15"/>
  <c r="BI108" i="15"/>
  <c r="BH108" i="15"/>
  <c r="BG108" i="15"/>
  <c r="BF108" i="15"/>
  <c r="BE108" i="15"/>
  <c r="T108" i="15"/>
  <c r="R108" i="15"/>
  <c r="P108" i="15"/>
  <c r="BK108" i="15"/>
  <c r="J108" i="15"/>
  <c r="BI107" i="15"/>
  <c r="BH107" i="15"/>
  <c r="BG107" i="15"/>
  <c r="BF107" i="15"/>
  <c r="BE107" i="15"/>
  <c r="T107" i="15"/>
  <c r="R107" i="15"/>
  <c r="P107" i="15"/>
  <c r="BK107" i="15"/>
  <c r="J107" i="15"/>
  <c r="BI106" i="15"/>
  <c r="BH106" i="15"/>
  <c r="BG106" i="15"/>
  <c r="BF106" i="15"/>
  <c r="BE106" i="15"/>
  <c r="T106" i="15"/>
  <c r="R106" i="15"/>
  <c r="P106" i="15"/>
  <c r="BK106" i="15"/>
  <c r="J106" i="15"/>
  <c r="BI105" i="15"/>
  <c r="BH105" i="15"/>
  <c r="BG105" i="15"/>
  <c r="BF105" i="15"/>
  <c r="BE105" i="15"/>
  <c r="T105" i="15"/>
  <c r="R105" i="15"/>
  <c r="P105" i="15"/>
  <c r="BK105" i="15"/>
  <c r="J105" i="15"/>
  <c r="BI104" i="15"/>
  <c r="BH104" i="15"/>
  <c r="BG104" i="15"/>
  <c r="BF104" i="15"/>
  <c r="BE104" i="15"/>
  <c r="T104" i="15"/>
  <c r="R104" i="15"/>
  <c r="P104" i="15"/>
  <c r="BK104" i="15"/>
  <c r="J104" i="15"/>
  <c r="BI103" i="15"/>
  <c r="BH103" i="15"/>
  <c r="BG103" i="15"/>
  <c r="BF103" i="15"/>
  <c r="BE103" i="15"/>
  <c r="T103" i="15"/>
  <c r="R103" i="15"/>
  <c r="P103" i="15"/>
  <c r="BK103" i="15"/>
  <c r="J103" i="15"/>
  <c r="BI102" i="15"/>
  <c r="BH102" i="15"/>
  <c r="BG102" i="15"/>
  <c r="BF102" i="15"/>
  <c r="BE102" i="15"/>
  <c r="T102" i="15"/>
  <c r="R102" i="15"/>
  <c r="P102" i="15"/>
  <c r="BK102" i="15"/>
  <c r="J102" i="15"/>
  <c r="BI101" i="15"/>
  <c r="BH101" i="15"/>
  <c r="BG101" i="15"/>
  <c r="BF101" i="15"/>
  <c r="BE101" i="15"/>
  <c r="T101" i="15"/>
  <c r="R101" i="15"/>
  <c r="P101" i="15"/>
  <c r="BK101" i="15"/>
  <c r="J101" i="15"/>
  <c r="BI100" i="15"/>
  <c r="BH100" i="15"/>
  <c r="BG100" i="15"/>
  <c r="BF100" i="15"/>
  <c r="BE100" i="15"/>
  <c r="T100" i="15"/>
  <c r="R100" i="15"/>
  <c r="P100" i="15"/>
  <c r="BK100" i="15"/>
  <c r="J100" i="15"/>
  <c r="BI99" i="15"/>
  <c r="BH99" i="15"/>
  <c r="BG99" i="15"/>
  <c r="BF99" i="15"/>
  <c r="BE99" i="15"/>
  <c r="T99" i="15"/>
  <c r="R99" i="15"/>
  <c r="P99" i="15"/>
  <c r="BK99" i="15"/>
  <c r="J99" i="15"/>
  <c r="BI98" i="15"/>
  <c r="BH98" i="15"/>
  <c r="BG98" i="15"/>
  <c r="BF98" i="15"/>
  <c r="BE98" i="15"/>
  <c r="T98" i="15"/>
  <c r="R98" i="15"/>
  <c r="P98" i="15"/>
  <c r="BK98" i="15"/>
  <c r="J98" i="15"/>
  <c r="BI97" i="15"/>
  <c r="BH97" i="15"/>
  <c r="BG97" i="15"/>
  <c r="BF97" i="15"/>
  <c r="BE97" i="15"/>
  <c r="T97" i="15"/>
  <c r="R97" i="15"/>
  <c r="P97" i="15"/>
  <c r="BK97" i="15"/>
  <c r="J97" i="15"/>
  <c r="BI96" i="15"/>
  <c r="BH96" i="15"/>
  <c r="BG96" i="15"/>
  <c r="BF96" i="15"/>
  <c r="BE96" i="15"/>
  <c r="T96" i="15"/>
  <c r="R96" i="15"/>
  <c r="P96" i="15"/>
  <c r="BK96" i="15"/>
  <c r="J96" i="15"/>
  <c r="BI95" i="15"/>
  <c r="BH95" i="15"/>
  <c r="BG95" i="15"/>
  <c r="BF95" i="15"/>
  <c r="BE95" i="15"/>
  <c r="T95" i="15"/>
  <c r="R95" i="15"/>
  <c r="P95" i="15"/>
  <c r="BK95" i="15"/>
  <c r="J95" i="15"/>
  <c r="BI94" i="15"/>
  <c r="BH94" i="15"/>
  <c r="BG94" i="15"/>
  <c r="BF94" i="15"/>
  <c r="BE94" i="15"/>
  <c r="T94" i="15"/>
  <c r="R94" i="15"/>
  <c r="P94" i="15"/>
  <c r="BK94" i="15"/>
  <c r="J94" i="15"/>
  <c r="BI93" i="15"/>
  <c r="BH93" i="15"/>
  <c r="BG93" i="15"/>
  <c r="BF93" i="15"/>
  <c r="BE93" i="15"/>
  <c r="T93" i="15"/>
  <c r="R93" i="15"/>
  <c r="P93" i="15"/>
  <c r="BK93" i="15"/>
  <c r="J93" i="15"/>
  <c r="BI92" i="15"/>
  <c r="BH92" i="15"/>
  <c r="BG92" i="15"/>
  <c r="BF92" i="15"/>
  <c r="BE92" i="15"/>
  <c r="T92" i="15"/>
  <c r="R92" i="15"/>
  <c r="P92" i="15"/>
  <c r="BK92" i="15"/>
  <c r="J92" i="15"/>
  <c r="BI91" i="15"/>
  <c r="BH91" i="15"/>
  <c r="BG91" i="15"/>
  <c r="BF91" i="15"/>
  <c r="BE91" i="15"/>
  <c r="T91" i="15"/>
  <c r="R91" i="15"/>
  <c r="P91" i="15"/>
  <c r="BK91" i="15"/>
  <c r="J91" i="15"/>
  <c r="BI90" i="15"/>
  <c r="F36" i="15" s="1"/>
  <c r="BD66" i="1" s="1"/>
  <c r="BH90" i="15"/>
  <c r="F35" i="15" s="1"/>
  <c r="BC66" i="1" s="1"/>
  <c r="BG90" i="15"/>
  <c r="F34" i="15" s="1"/>
  <c r="BB66" i="1" s="1"/>
  <c r="BF90" i="15"/>
  <c r="F33" i="15" s="1"/>
  <c r="BA66" i="1" s="1"/>
  <c r="BE90" i="15"/>
  <c r="T90" i="15"/>
  <c r="T89" i="15" s="1"/>
  <c r="R90" i="15"/>
  <c r="R89" i="15" s="1"/>
  <c r="P90" i="15"/>
  <c r="P89" i="15" s="1"/>
  <c r="P88" i="15" s="1"/>
  <c r="P87" i="15" s="1"/>
  <c r="AU66" i="1" s="1"/>
  <c r="BK90" i="15"/>
  <c r="BK89" i="15" s="1"/>
  <c r="J90" i="15"/>
  <c r="J83" i="15"/>
  <c r="F83" i="15"/>
  <c r="F81" i="15"/>
  <c r="E79" i="15"/>
  <c r="E75" i="15"/>
  <c r="J55" i="15"/>
  <c r="F55" i="15"/>
  <c r="F53" i="15"/>
  <c r="E51" i="15"/>
  <c r="J20" i="15"/>
  <c r="E20" i="15"/>
  <c r="F56" i="15" s="1"/>
  <c r="J19" i="15"/>
  <c r="J14" i="15"/>
  <c r="J53" i="15" s="1"/>
  <c r="E7" i="15"/>
  <c r="E47" i="15" s="1"/>
  <c r="T128" i="14"/>
  <c r="P128" i="14"/>
  <c r="AY65" i="1"/>
  <c r="AX65" i="1"/>
  <c r="BI144" i="14"/>
  <c r="BH144" i="14"/>
  <c r="BG144" i="14"/>
  <c r="BF144" i="14"/>
  <c r="BE144" i="14"/>
  <c r="T144" i="14"/>
  <c r="R144" i="14"/>
  <c r="P144" i="14"/>
  <c r="BK144" i="14"/>
  <c r="J144" i="14"/>
  <c r="BI143" i="14"/>
  <c r="BH143" i="14"/>
  <c r="BG143" i="14"/>
  <c r="BF143" i="14"/>
  <c r="BE143" i="14"/>
  <c r="T143" i="14"/>
  <c r="R143" i="14"/>
  <c r="P143" i="14"/>
  <c r="BK143" i="14"/>
  <c r="J143" i="14"/>
  <c r="BI142" i="14"/>
  <c r="BH142" i="14"/>
  <c r="BG142" i="14"/>
  <c r="BF142" i="14"/>
  <c r="BE142" i="14"/>
  <c r="T142" i="14"/>
  <c r="R142" i="14"/>
  <c r="P142" i="14"/>
  <c r="BK142" i="14"/>
  <c r="J142" i="14"/>
  <c r="BI141" i="14"/>
  <c r="BH141" i="14"/>
  <c r="BG141" i="14"/>
  <c r="BF141" i="14"/>
  <c r="BE141" i="14"/>
  <c r="T141" i="14"/>
  <c r="R141" i="14"/>
  <c r="P141" i="14"/>
  <c r="BK141" i="14"/>
  <c r="J141" i="14"/>
  <c r="BI140" i="14"/>
  <c r="BH140" i="14"/>
  <c r="BG140" i="14"/>
  <c r="BF140" i="14"/>
  <c r="BE140" i="14"/>
  <c r="T140" i="14"/>
  <c r="R140" i="14"/>
  <c r="P140" i="14"/>
  <c r="BK140" i="14"/>
  <c r="J140" i="14"/>
  <c r="BI139" i="14"/>
  <c r="BH139" i="14"/>
  <c r="BG139" i="14"/>
  <c r="BF139" i="14"/>
  <c r="BE139" i="14"/>
  <c r="T139" i="14"/>
  <c r="R139" i="14"/>
  <c r="P139" i="14"/>
  <c r="BK139" i="14"/>
  <c r="J139" i="14"/>
  <c r="BI138" i="14"/>
  <c r="BH138" i="14"/>
  <c r="BG138" i="14"/>
  <c r="BF138" i="14"/>
  <c r="BE138" i="14"/>
  <c r="T138" i="14"/>
  <c r="R138" i="14"/>
  <c r="P138" i="14"/>
  <c r="BK138" i="14"/>
  <c r="J138" i="14"/>
  <c r="BI137" i="14"/>
  <c r="BH137" i="14"/>
  <c r="BG137" i="14"/>
  <c r="BF137" i="14"/>
  <c r="BE137" i="14"/>
  <c r="T137" i="14"/>
  <c r="R137" i="14"/>
  <c r="P137" i="14"/>
  <c r="BK137" i="14"/>
  <c r="J137" i="14"/>
  <c r="BI136" i="14"/>
  <c r="BH136" i="14"/>
  <c r="BG136" i="14"/>
  <c r="BF136" i="14"/>
  <c r="BE136" i="14"/>
  <c r="T136" i="14"/>
  <c r="R136" i="14"/>
  <c r="P136" i="14"/>
  <c r="BK136" i="14"/>
  <c r="J136" i="14"/>
  <c r="BI135" i="14"/>
  <c r="BH135" i="14"/>
  <c r="BG135" i="14"/>
  <c r="BF135" i="14"/>
  <c r="BE135" i="14"/>
  <c r="T135" i="14"/>
  <c r="R135" i="14"/>
  <c r="P135" i="14"/>
  <c r="BK135" i="14"/>
  <c r="J135" i="14"/>
  <c r="BI134" i="14"/>
  <c r="BH134" i="14"/>
  <c r="BG134" i="14"/>
  <c r="BF134" i="14"/>
  <c r="BE134" i="14"/>
  <c r="T134" i="14"/>
  <c r="R134" i="14"/>
  <c r="P134" i="14"/>
  <c r="BK134" i="14"/>
  <c r="J134" i="14"/>
  <c r="BI133" i="14"/>
  <c r="BH133" i="14"/>
  <c r="BG133" i="14"/>
  <c r="BF133" i="14"/>
  <c r="BE133" i="14"/>
  <c r="T133" i="14"/>
  <c r="R133" i="14"/>
  <c r="P133" i="14"/>
  <c r="BK133" i="14"/>
  <c r="J133" i="14"/>
  <c r="BI132" i="14"/>
  <c r="BH132" i="14"/>
  <c r="BG132" i="14"/>
  <c r="BF132" i="14"/>
  <c r="BE132" i="14"/>
  <c r="T132" i="14"/>
  <c r="R132" i="14"/>
  <c r="P132" i="14"/>
  <c r="BK132" i="14"/>
  <c r="J132" i="14"/>
  <c r="BI131" i="14"/>
  <c r="BH131" i="14"/>
  <c r="BG131" i="14"/>
  <c r="BF131" i="14"/>
  <c r="BE131" i="14"/>
  <c r="T131" i="14"/>
  <c r="R131" i="14"/>
  <c r="P131" i="14"/>
  <c r="BK131" i="14"/>
  <c r="J131" i="14"/>
  <c r="BI130" i="14"/>
  <c r="BH130" i="14"/>
  <c r="BG130" i="14"/>
  <c r="BF130" i="14"/>
  <c r="BE130" i="14"/>
  <c r="T130" i="14"/>
  <c r="R130" i="14"/>
  <c r="P130" i="14"/>
  <c r="BK130" i="14"/>
  <c r="J130" i="14"/>
  <c r="BI129" i="14"/>
  <c r="BH129" i="14"/>
  <c r="BG129" i="14"/>
  <c r="BF129" i="14"/>
  <c r="BE129" i="14"/>
  <c r="T129" i="14"/>
  <c r="R129" i="14"/>
  <c r="R128" i="14" s="1"/>
  <c r="P129" i="14"/>
  <c r="BK129" i="14"/>
  <c r="BK128" i="14" s="1"/>
  <c r="J128" i="14" s="1"/>
  <c r="J65" i="14" s="1"/>
  <c r="J129" i="14"/>
  <c r="BI127" i="14"/>
  <c r="BH127" i="14"/>
  <c r="BG127" i="14"/>
  <c r="BF127" i="14"/>
  <c r="T127" i="14"/>
  <c r="R127" i="14"/>
  <c r="P127" i="14"/>
  <c r="BK127" i="14"/>
  <c r="J127" i="14"/>
  <c r="BE127" i="14" s="1"/>
  <c r="BI126" i="14"/>
  <c r="BH126" i="14"/>
  <c r="BG126" i="14"/>
  <c r="BF126" i="14"/>
  <c r="T126" i="14"/>
  <c r="R126" i="14"/>
  <c r="P126" i="14"/>
  <c r="BK126" i="14"/>
  <c r="J126" i="14"/>
  <c r="BE126" i="14" s="1"/>
  <c r="BI125" i="14"/>
  <c r="BH125" i="14"/>
  <c r="BG125" i="14"/>
  <c r="BF125" i="14"/>
  <c r="T125" i="14"/>
  <c r="R125" i="14"/>
  <c r="P125" i="14"/>
  <c r="BK125" i="14"/>
  <c r="J125" i="14"/>
  <c r="BE125" i="14" s="1"/>
  <c r="BI124" i="14"/>
  <c r="BH124" i="14"/>
  <c r="BG124" i="14"/>
  <c r="BF124" i="14"/>
  <c r="T124" i="14"/>
  <c r="R124" i="14"/>
  <c r="P124" i="14"/>
  <c r="BK124" i="14"/>
  <c r="J124" i="14"/>
  <c r="BE124" i="14" s="1"/>
  <c r="BI123" i="14"/>
  <c r="BH123" i="14"/>
  <c r="BG123" i="14"/>
  <c r="BF123" i="14"/>
  <c r="T123" i="14"/>
  <c r="R123" i="14"/>
  <c r="P123" i="14"/>
  <c r="BK123" i="14"/>
  <c r="J123" i="14"/>
  <c r="BE123" i="14" s="1"/>
  <c r="BI122" i="14"/>
  <c r="BH122" i="14"/>
  <c r="BG122" i="14"/>
  <c r="BF122" i="14"/>
  <c r="T122" i="14"/>
  <c r="R122" i="14"/>
  <c r="P122" i="14"/>
  <c r="BK122" i="14"/>
  <c r="J122" i="14"/>
  <c r="BE122" i="14" s="1"/>
  <c r="BI121" i="14"/>
  <c r="BH121" i="14"/>
  <c r="BG121" i="14"/>
  <c r="BF121" i="14"/>
  <c r="T121" i="14"/>
  <c r="R121" i="14"/>
  <c r="P121" i="14"/>
  <c r="BK121" i="14"/>
  <c r="J121" i="14"/>
  <c r="BE121" i="14" s="1"/>
  <c r="BI120" i="14"/>
  <c r="BH120" i="14"/>
  <c r="BG120" i="14"/>
  <c r="BF120" i="14"/>
  <c r="T120" i="14"/>
  <c r="T119" i="14" s="1"/>
  <c r="R120" i="14"/>
  <c r="R119" i="14" s="1"/>
  <c r="P120" i="14"/>
  <c r="P119" i="14" s="1"/>
  <c r="BK120" i="14"/>
  <c r="BK119" i="14" s="1"/>
  <c r="J119" i="14" s="1"/>
  <c r="J64" i="14" s="1"/>
  <c r="J120" i="14"/>
  <c r="BE120" i="14" s="1"/>
  <c r="BI118" i="14"/>
  <c r="BH118" i="14"/>
  <c r="BG118" i="14"/>
  <c r="BF118" i="14"/>
  <c r="BE118" i="14"/>
  <c r="T118" i="14"/>
  <c r="R118" i="14"/>
  <c r="P118" i="14"/>
  <c r="BK118" i="14"/>
  <c r="J118" i="14"/>
  <c r="BI117" i="14"/>
  <c r="BH117" i="14"/>
  <c r="BG117" i="14"/>
  <c r="BF117" i="14"/>
  <c r="BE117" i="14"/>
  <c r="T117" i="14"/>
  <c r="R117" i="14"/>
  <c r="P117" i="14"/>
  <c r="BK117" i="14"/>
  <c r="J117" i="14"/>
  <c r="BI116" i="14"/>
  <c r="BH116" i="14"/>
  <c r="BG116" i="14"/>
  <c r="BF116" i="14"/>
  <c r="BE116" i="14"/>
  <c r="T116" i="14"/>
  <c r="R116" i="14"/>
  <c r="P116" i="14"/>
  <c r="BK116" i="14"/>
  <c r="J116" i="14"/>
  <c r="BI115" i="14"/>
  <c r="BH115" i="14"/>
  <c r="BG115" i="14"/>
  <c r="BF115" i="14"/>
  <c r="BE115" i="14"/>
  <c r="T115" i="14"/>
  <c r="R115" i="14"/>
  <c r="P115" i="14"/>
  <c r="BK115" i="14"/>
  <c r="J115" i="14"/>
  <c r="BI114" i="14"/>
  <c r="BH114" i="14"/>
  <c r="BG114" i="14"/>
  <c r="BF114" i="14"/>
  <c r="BE114" i="14"/>
  <c r="T114" i="14"/>
  <c r="R114" i="14"/>
  <c r="P114" i="14"/>
  <c r="BK114" i="14"/>
  <c r="J114" i="14"/>
  <c r="BI113" i="14"/>
  <c r="BH113" i="14"/>
  <c r="BG113" i="14"/>
  <c r="BF113" i="14"/>
  <c r="BE113" i="14"/>
  <c r="T113" i="14"/>
  <c r="R113" i="14"/>
  <c r="P113" i="14"/>
  <c r="BK113" i="14"/>
  <c r="J113" i="14"/>
  <c r="BI112" i="14"/>
  <c r="BH112" i="14"/>
  <c r="BG112" i="14"/>
  <c r="BF112" i="14"/>
  <c r="BE112" i="14"/>
  <c r="T112" i="14"/>
  <c r="R112" i="14"/>
  <c r="P112" i="14"/>
  <c r="BK112" i="14"/>
  <c r="J112" i="14"/>
  <c r="BI111" i="14"/>
  <c r="BH111" i="14"/>
  <c r="BG111" i="14"/>
  <c r="BF111" i="14"/>
  <c r="BE111" i="14"/>
  <c r="T111" i="14"/>
  <c r="R111" i="14"/>
  <c r="P111" i="14"/>
  <c r="BK111" i="14"/>
  <c r="J111" i="14"/>
  <c r="BI110" i="14"/>
  <c r="BH110" i="14"/>
  <c r="BG110" i="14"/>
  <c r="BF110" i="14"/>
  <c r="BE110" i="14"/>
  <c r="T110" i="14"/>
  <c r="R110" i="14"/>
  <c r="P110" i="14"/>
  <c r="BK110" i="14"/>
  <c r="J110" i="14"/>
  <c r="BI109" i="14"/>
  <c r="BH109" i="14"/>
  <c r="BG109" i="14"/>
  <c r="BF109" i="14"/>
  <c r="BE109" i="14"/>
  <c r="T109" i="14"/>
  <c r="T108" i="14" s="1"/>
  <c r="R109" i="14"/>
  <c r="R108" i="14" s="1"/>
  <c r="P109" i="14"/>
  <c r="P108" i="14" s="1"/>
  <c r="BK109" i="14"/>
  <c r="BK108" i="14" s="1"/>
  <c r="J108" i="14" s="1"/>
  <c r="J63" i="14" s="1"/>
  <c r="J109" i="14"/>
  <c r="BI107" i="14"/>
  <c r="BH107" i="14"/>
  <c r="BG107" i="14"/>
  <c r="BF107" i="14"/>
  <c r="T107" i="14"/>
  <c r="R107" i="14"/>
  <c r="P107" i="14"/>
  <c r="BK107" i="14"/>
  <c r="J107" i="14"/>
  <c r="BE107" i="14" s="1"/>
  <c r="BI106" i="14"/>
  <c r="BH106" i="14"/>
  <c r="BG106" i="14"/>
  <c r="BF106" i="14"/>
  <c r="T106" i="14"/>
  <c r="R106" i="14"/>
  <c r="P106" i="14"/>
  <c r="BK106" i="14"/>
  <c r="J106" i="14"/>
  <c r="BE106" i="14" s="1"/>
  <c r="BI105" i="14"/>
  <c r="BH105" i="14"/>
  <c r="BG105" i="14"/>
  <c r="BF105" i="14"/>
  <c r="T105" i="14"/>
  <c r="R105" i="14"/>
  <c r="P105" i="14"/>
  <c r="BK105" i="14"/>
  <c r="J105" i="14"/>
  <c r="BE105" i="14" s="1"/>
  <c r="BI104" i="14"/>
  <c r="BH104" i="14"/>
  <c r="BG104" i="14"/>
  <c r="BF104" i="14"/>
  <c r="T104" i="14"/>
  <c r="R104" i="14"/>
  <c r="P104" i="14"/>
  <c r="BK104" i="14"/>
  <c r="J104" i="14"/>
  <c r="BE104" i="14" s="1"/>
  <c r="BI103" i="14"/>
  <c r="BH103" i="14"/>
  <c r="BG103" i="14"/>
  <c r="BF103" i="14"/>
  <c r="T103" i="14"/>
  <c r="R103" i="14"/>
  <c r="P103" i="14"/>
  <c r="BK103" i="14"/>
  <c r="J103" i="14"/>
  <c r="BE103" i="14" s="1"/>
  <c r="BI102" i="14"/>
  <c r="BH102" i="14"/>
  <c r="BG102" i="14"/>
  <c r="BF102" i="14"/>
  <c r="T102" i="14"/>
  <c r="R102" i="14"/>
  <c r="P102" i="14"/>
  <c r="BK102" i="14"/>
  <c r="J102" i="14"/>
  <c r="BE102" i="14" s="1"/>
  <c r="BI101" i="14"/>
  <c r="BH101" i="14"/>
  <c r="BG101" i="14"/>
  <c r="BF101" i="14"/>
  <c r="T101" i="14"/>
  <c r="R101" i="14"/>
  <c r="P101" i="14"/>
  <c r="BK101" i="14"/>
  <c r="J101" i="14"/>
  <c r="BE101" i="14" s="1"/>
  <c r="BI100" i="14"/>
  <c r="BH100" i="14"/>
  <c r="BG100" i="14"/>
  <c r="BF100" i="14"/>
  <c r="T100" i="14"/>
  <c r="R100" i="14"/>
  <c r="P100" i="14"/>
  <c r="BK100" i="14"/>
  <c r="J100" i="14"/>
  <c r="BE100" i="14" s="1"/>
  <c r="BI99" i="14"/>
  <c r="BH99" i="14"/>
  <c r="BG99" i="14"/>
  <c r="BF99" i="14"/>
  <c r="T99" i="14"/>
  <c r="R99" i="14"/>
  <c r="P99" i="14"/>
  <c r="BK99" i="14"/>
  <c r="J99" i="14"/>
  <c r="BE99" i="14" s="1"/>
  <c r="BI98" i="14"/>
  <c r="BH98" i="14"/>
  <c r="BG98" i="14"/>
  <c r="BF98" i="14"/>
  <c r="T98" i="14"/>
  <c r="R98" i="14"/>
  <c r="P98" i="14"/>
  <c r="BK98" i="14"/>
  <c r="J98" i="14"/>
  <c r="BE98" i="14" s="1"/>
  <c r="BI97" i="14"/>
  <c r="BH97" i="14"/>
  <c r="BG97" i="14"/>
  <c r="BF97" i="14"/>
  <c r="T97" i="14"/>
  <c r="R97" i="14"/>
  <c r="P97" i="14"/>
  <c r="BK97" i="14"/>
  <c r="J97" i="14"/>
  <c r="BE97" i="14" s="1"/>
  <c r="BI96" i="14"/>
  <c r="BH96" i="14"/>
  <c r="BG96" i="14"/>
  <c r="BF96" i="14"/>
  <c r="T96" i="14"/>
  <c r="R96" i="14"/>
  <c r="P96" i="14"/>
  <c r="BK96" i="14"/>
  <c r="J96" i="14"/>
  <c r="BE96" i="14" s="1"/>
  <c r="BI95" i="14"/>
  <c r="BH95" i="14"/>
  <c r="BG95" i="14"/>
  <c r="BF95" i="14"/>
  <c r="T95" i="14"/>
  <c r="R95" i="14"/>
  <c r="P95" i="14"/>
  <c r="BK95" i="14"/>
  <c r="J95" i="14"/>
  <c r="BE95" i="14" s="1"/>
  <c r="BI94" i="14"/>
  <c r="BH94" i="14"/>
  <c r="BG94" i="14"/>
  <c r="BF94" i="14"/>
  <c r="T94" i="14"/>
  <c r="R94" i="14"/>
  <c r="P94" i="14"/>
  <c r="BK94" i="14"/>
  <c r="J94" i="14"/>
  <c r="BE94" i="14" s="1"/>
  <c r="BI93" i="14"/>
  <c r="BH93" i="14"/>
  <c r="BG93" i="14"/>
  <c r="BF93" i="14"/>
  <c r="T93" i="14"/>
  <c r="R93" i="14"/>
  <c r="P93" i="14"/>
  <c r="BK93" i="14"/>
  <c r="J93" i="14"/>
  <c r="BE93" i="14" s="1"/>
  <c r="BI92" i="14"/>
  <c r="BH92" i="14"/>
  <c r="BG92" i="14"/>
  <c r="BF92" i="14"/>
  <c r="T92" i="14"/>
  <c r="R92" i="14"/>
  <c r="P92" i="14"/>
  <c r="BK92" i="14"/>
  <c r="J92" i="14"/>
  <c r="BE92" i="14" s="1"/>
  <c r="BI91" i="14"/>
  <c r="BH91" i="14"/>
  <c r="BG91" i="14"/>
  <c r="BF91" i="14"/>
  <c r="T91" i="14"/>
  <c r="R91" i="14"/>
  <c r="P91" i="14"/>
  <c r="BK91" i="14"/>
  <c r="J91" i="14"/>
  <c r="BE91" i="14" s="1"/>
  <c r="BI90" i="14"/>
  <c r="F36" i="14" s="1"/>
  <c r="BD65" i="1" s="1"/>
  <c r="BH90" i="14"/>
  <c r="F35" i="14" s="1"/>
  <c r="BC65" i="1" s="1"/>
  <c r="BG90" i="14"/>
  <c r="F34" i="14" s="1"/>
  <c r="BB65" i="1" s="1"/>
  <c r="BF90" i="14"/>
  <c r="J33" i="14" s="1"/>
  <c r="AW65" i="1" s="1"/>
  <c r="T90" i="14"/>
  <c r="T89" i="14" s="1"/>
  <c r="R90" i="14"/>
  <c r="R89" i="14" s="1"/>
  <c r="R88" i="14" s="1"/>
  <c r="R87" i="14" s="1"/>
  <c r="P90" i="14"/>
  <c r="P89" i="14" s="1"/>
  <c r="P88" i="14" s="1"/>
  <c r="P87" i="14" s="1"/>
  <c r="AU65" i="1" s="1"/>
  <c r="BK90" i="14"/>
  <c r="BK89" i="14" s="1"/>
  <c r="J90" i="14"/>
  <c r="BE90" i="14" s="1"/>
  <c r="J83" i="14"/>
  <c r="F83" i="14"/>
  <c r="J81" i="14"/>
  <c r="F81" i="14"/>
  <c r="E79" i="14"/>
  <c r="F56" i="14"/>
  <c r="J55" i="14"/>
  <c r="F55" i="14"/>
  <c r="F53" i="14"/>
  <c r="E51" i="14"/>
  <c r="J20" i="14"/>
  <c r="E20" i="14"/>
  <c r="F84" i="14" s="1"/>
  <c r="J19" i="14"/>
  <c r="J14" i="14"/>
  <c r="J53" i="14" s="1"/>
  <c r="E7" i="14"/>
  <c r="E47" i="14" s="1"/>
  <c r="AY64" i="1"/>
  <c r="AX64" i="1"/>
  <c r="BI194" i="13"/>
  <c r="BH194" i="13"/>
  <c r="BG194" i="13"/>
  <c r="BF194" i="13"/>
  <c r="BE194" i="13"/>
  <c r="T194" i="13"/>
  <c r="R194" i="13"/>
  <c r="P194" i="13"/>
  <c r="BK194" i="13"/>
  <c r="J194" i="13"/>
  <c r="BI193" i="13"/>
  <c r="BH193" i="13"/>
  <c r="BG193" i="13"/>
  <c r="BF193" i="13"/>
  <c r="BE193" i="13"/>
  <c r="T193" i="13"/>
  <c r="R193" i="13"/>
  <c r="P193" i="13"/>
  <c r="BK193" i="13"/>
  <c r="J193" i="13"/>
  <c r="BI192" i="13"/>
  <c r="BH192" i="13"/>
  <c r="BG192" i="13"/>
  <c r="BF192" i="13"/>
  <c r="BE192" i="13"/>
  <c r="T192" i="13"/>
  <c r="R192" i="13"/>
  <c r="P192" i="13"/>
  <c r="BK192" i="13"/>
  <c r="J192" i="13"/>
  <c r="BI191" i="13"/>
  <c r="BH191" i="13"/>
  <c r="BG191" i="13"/>
  <c r="BF191" i="13"/>
  <c r="BE191" i="13"/>
  <c r="T191" i="13"/>
  <c r="R191" i="13"/>
  <c r="P191" i="13"/>
  <c r="BK191" i="13"/>
  <c r="J191" i="13"/>
  <c r="BI190" i="13"/>
  <c r="BH190" i="13"/>
  <c r="BG190" i="13"/>
  <c r="BF190" i="13"/>
  <c r="BE190" i="13"/>
  <c r="T190" i="13"/>
  <c r="R190" i="13"/>
  <c r="P190" i="13"/>
  <c r="BK190" i="13"/>
  <c r="J190" i="13"/>
  <c r="BI189" i="13"/>
  <c r="BH189" i="13"/>
  <c r="BG189" i="13"/>
  <c r="BF189" i="13"/>
  <c r="BE189" i="13"/>
  <c r="T189" i="13"/>
  <c r="R189" i="13"/>
  <c r="P189" i="13"/>
  <c r="BK189" i="13"/>
  <c r="J189" i="13"/>
  <c r="BI188" i="13"/>
  <c r="BH188" i="13"/>
  <c r="BG188" i="13"/>
  <c r="BF188" i="13"/>
  <c r="BE188" i="13"/>
  <c r="T188" i="13"/>
  <c r="R188" i="13"/>
  <c r="P188" i="13"/>
  <c r="BK188" i="13"/>
  <c r="J188" i="13"/>
  <c r="BI187" i="13"/>
  <c r="BH187" i="13"/>
  <c r="BG187" i="13"/>
  <c r="BF187" i="13"/>
  <c r="BE187" i="13"/>
  <c r="T187" i="13"/>
  <c r="R187" i="13"/>
  <c r="P187" i="13"/>
  <c r="BK187" i="13"/>
  <c r="J187" i="13"/>
  <c r="BI186" i="13"/>
  <c r="BH186" i="13"/>
  <c r="BG186" i="13"/>
  <c r="BF186" i="13"/>
  <c r="BE186" i="13"/>
  <c r="T186" i="13"/>
  <c r="T185" i="13" s="1"/>
  <c r="R186" i="13"/>
  <c r="P186" i="13"/>
  <c r="P185" i="13" s="1"/>
  <c r="BK186" i="13"/>
  <c r="BK185" i="13" s="1"/>
  <c r="J185" i="13" s="1"/>
  <c r="J64" i="13" s="1"/>
  <c r="J186" i="13"/>
  <c r="BI184" i="13"/>
  <c r="BH184" i="13"/>
  <c r="BG184" i="13"/>
  <c r="BF184" i="13"/>
  <c r="T184" i="13"/>
  <c r="R184" i="13"/>
  <c r="P184" i="13"/>
  <c r="BK184" i="13"/>
  <c r="J184" i="13"/>
  <c r="BE184" i="13" s="1"/>
  <c r="BI183" i="13"/>
  <c r="BH183" i="13"/>
  <c r="BG183" i="13"/>
  <c r="BF183" i="13"/>
  <c r="T183" i="13"/>
  <c r="R183" i="13"/>
  <c r="P183" i="13"/>
  <c r="BK183" i="13"/>
  <c r="J183" i="13"/>
  <c r="BE183" i="13" s="1"/>
  <c r="BI182" i="13"/>
  <c r="BH182" i="13"/>
  <c r="BG182" i="13"/>
  <c r="BF182" i="13"/>
  <c r="T182" i="13"/>
  <c r="R182" i="13"/>
  <c r="P182" i="13"/>
  <c r="BK182" i="13"/>
  <c r="J182" i="13"/>
  <c r="BE182" i="13" s="1"/>
  <c r="BI181" i="13"/>
  <c r="BH181" i="13"/>
  <c r="BG181" i="13"/>
  <c r="BF181" i="13"/>
  <c r="T181" i="13"/>
  <c r="R181" i="13"/>
  <c r="P181" i="13"/>
  <c r="BK181" i="13"/>
  <c r="J181" i="13"/>
  <c r="BE181" i="13" s="1"/>
  <c r="BI180" i="13"/>
  <c r="BH180" i="13"/>
  <c r="BG180" i="13"/>
  <c r="BF180" i="13"/>
  <c r="T180" i="13"/>
  <c r="R180" i="13"/>
  <c r="P180" i="13"/>
  <c r="BK180" i="13"/>
  <c r="J180" i="13"/>
  <c r="BE180" i="13" s="1"/>
  <c r="BI179" i="13"/>
  <c r="BH179" i="13"/>
  <c r="BG179" i="13"/>
  <c r="BF179" i="13"/>
  <c r="T179" i="13"/>
  <c r="R179" i="13"/>
  <c r="P179" i="13"/>
  <c r="BK179" i="13"/>
  <c r="J179" i="13"/>
  <c r="BE179" i="13" s="1"/>
  <c r="BI178" i="13"/>
  <c r="BH178" i="13"/>
  <c r="BG178" i="13"/>
  <c r="BF178" i="13"/>
  <c r="T178" i="13"/>
  <c r="R178" i="13"/>
  <c r="P178" i="13"/>
  <c r="BK178" i="13"/>
  <c r="J178" i="13"/>
  <c r="BE178" i="13" s="1"/>
  <c r="BI177" i="13"/>
  <c r="BH177" i="13"/>
  <c r="BG177" i="13"/>
  <c r="BF177" i="13"/>
  <c r="T177" i="13"/>
  <c r="R177" i="13"/>
  <c r="P177" i="13"/>
  <c r="BK177" i="13"/>
  <c r="J177" i="13"/>
  <c r="BE177" i="13" s="1"/>
  <c r="BI176" i="13"/>
  <c r="BH176" i="13"/>
  <c r="BG176" i="13"/>
  <c r="BF176" i="13"/>
  <c r="T176" i="13"/>
  <c r="R176" i="13"/>
  <c r="P176" i="13"/>
  <c r="BK176" i="13"/>
  <c r="J176" i="13"/>
  <c r="BE176" i="13" s="1"/>
  <c r="BI175" i="13"/>
  <c r="BH175" i="13"/>
  <c r="BG175" i="13"/>
  <c r="BF175" i="13"/>
  <c r="T175" i="13"/>
  <c r="R175" i="13"/>
  <c r="P175" i="13"/>
  <c r="BK175" i="13"/>
  <c r="J175" i="13"/>
  <c r="BE175" i="13" s="1"/>
  <c r="BI174" i="13"/>
  <c r="BH174" i="13"/>
  <c r="BG174" i="13"/>
  <c r="BF174" i="13"/>
  <c r="T174" i="13"/>
  <c r="R174" i="13"/>
  <c r="P174" i="13"/>
  <c r="BK174" i="13"/>
  <c r="J174" i="13"/>
  <c r="BE174" i="13" s="1"/>
  <c r="BI173" i="13"/>
  <c r="BH173" i="13"/>
  <c r="BG173" i="13"/>
  <c r="BF173" i="13"/>
  <c r="T173" i="13"/>
  <c r="R173" i="13"/>
  <c r="P173" i="13"/>
  <c r="BK173" i="13"/>
  <c r="J173" i="13"/>
  <c r="BE173" i="13" s="1"/>
  <c r="BI172" i="13"/>
  <c r="BH172" i="13"/>
  <c r="BG172" i="13"/>
  <c r="BF172" i="13"/>
  <c r="T172" i="13"/>
  <c r="R172" i="13"/>
  <c r="P172" i="13"/>
  <c r="BK172" i="13"/>
  <c r="J172" i="13"/>
  <c r="BE172" i="13" s="1"/>
  <c r="BI171" i="13"/>
  <c r="BH171" i="13"/>
  <c r="BG171" i="13"/>
  <c r="BF171" i="13"/>
  <c r="T171" i="13"/>
  <c r="R171" i="13"/>
  <c r="P171" i="13"/>
  <c r="BK171" i="13"/>
  <c r="J171" i="13"/>
  <c r="BE171" i="13" s="1"/>
  <c r="BI170" i="13"/>
  <c r="BH170" i="13"/>
  <c r="BG170" i="13"/>
  <c r="BF170" i="13"/>
  <c r="T170" i="13"/>
  <c r="R170" i="13"/>
  <c r="P170" i="13"/>
  <c r="BK170" i="13"/>
  <c r="J170" i="13"/>
  <c r="BE170" i="13" s="1"/>
  <c r="BI169" i="13"/>
  <c r="BH169" i="13"/>
  <c r="BG169" i="13"/>
  <c r="BF169" i="13"/>
  <c r="T169" i="13"/>
  <c r="R169" i="13"/>
  <c r="P169" i="13"/>
  <c r="BK169" i="13"/>
  <c r="J169" i="13"/>
  <c r="BE169" i="13" s="1"/>
  <c r="BI168" i="13"/>
  <c r="BH168" i="13"/>
  <c r="BG168" i="13"/>
  <c r="BF168" i="13"/>
  <c r="T168" i="13"/>
  <c r="R168" i="13"/>
  <c r="P168" i="13"/>
  <c r="BK168" i="13"/>
  <c r="J168" i="13"/>
  <c r="BE168" i="13" s="1"/>
  <c r="BI167" i="13"/>
  <c r="BH167" i="13"/>
  <c r="BG167" i="13"/>
  <c r="BF167" i="13"/>
  <c r="T167" i="13"/>
  <c r="R167" i="13"/>
  <c r="P167" i="13"/>
  <c r="BK167" i="13"/>
  <c r="J167" i="13"/>
  <c r="BE167" i="13" s="1"/>
  <c r="BI166" i="13"/>
  <c r="BH166" i="13"/>
  <c r="BG166" i="13"/>
  <c r="BF166" i="13"/>
  <c r="T166" i="13"/>
  <c r="R166" i="13"/>
  <c r="P166" i="13"/>
  <c r="BK166" i="13"/>
  <c r="J166" i="13"/>
  <c r="BE166" i="13" s="1"/>
  <c r="BI165" i="13"/>
  <c r="BH165" i="13"/>
  <c r="BG165" i="13"/>
  <c r="BF165" i="13"/>
  <c r="T165" i="13"/>
  <c r="R165" i="13"/>
  <c r="P165" i="13"/>
  <c r="BK165" i="13"/>
  <c r="J165" i="13"/>
  <c r="BE165" i="13" s="1"/>
  <c r="BI164" i="13"/>
  <c r="BH164" i="13"/>
  <c r="BG164" i="13"/>
  <c r="BF164" i="13"/>
  <c r="BE164" i="13"/>
  <c r="T164" i="13"/>
  <c r="R164" i="13"/>
  <c r="P164" i="13"/>
  <c r="BK164" i="13"/>
  <c r="J164" i="13"/>
  <c r="BI163" i="13"/>
  <c r="BH163" i="13"/>
  <c r="BG163" i="13"/>
  <c r="BF163" i="13"/>
  <c r="T163" i="13"/>
  <c r="R163" i="13"/>
  <c r="P163" i="13"/>
  <c r="BK163" i="13"/>
  <c r="J163" i="13"/>
  <c r="BE163" i="13" s="1"/>
  <c r="BI162" i="13"/>
  <c r="BH162" i="13"/>
  <c r="BG162" i="13"/>
  <c r="BF162" i="13"/>
  <c r="BE162" i="13"/>
  <c r="T162" i="13"/>
  <c r="R162" i="13"/>
  <c r="P162" i="13"/>
  <c r="BK162" i="13"/>
  <c r="J162" i="13"/>
  <c r="BI161" i="13"/>
  <c r="BH161" i="13"/>
  <c r="BG161" i="13"/>
  <c r="BF161" i="13"/>
  <c r="T161" i="13"/>
  <c r="R161" i="13"/>
  <c r="P161" i="13"/>
  <c r="BK161" i="13"/>
  <c r="J161" i="13"/>
  <c r="BE161" i="13" s="1"/>
  <c r="BI160" i="13"/>
  <c r="BH160" i="13"/>
  <c r="BG160" i="13"/>
  <c r="BF160" i="13"/>
  <c r="BE160" i="13"/>
  <c r="T160" i="13"/>
  <c r="R160" i="13"/>
  <c r="P160" i="13"/>
  <c r="BK160" i="13"/>
  <c r="J160" i="13"/>
  <c r="BI159" i="13"/>
  <c r="BH159" i="13"/>
  <c r="BG159" i="13"/>
  <c r="BF159" i="13"/>
  <c r="T159" i="13"/>
  <c r="R159" i="13"/>
  <c r="P159" i="13"/>
  <c r="BK159" i="13"/>
  <c r="J159" i="13"/>
  <c r="BE159" i="13" s="1"/>
  <c r="BI158" i="13"/>
  <c r="BH158" i="13"/>
  <c r="BG158" i="13"/>
  <c r="BF158" i="13"/>
  <c r="BE158" i="13"/>
  <c r="T158" i="13"/>
  <c r="R158" i="13"/>
  <c r="P158" i="13"/>
  <c r="BK158" i="13"/>
  <c r="J158" i="13"/>
  <c r="BI157" i="13"/>
  <c r="BH157" i="13"/>
  <c r="BG157" i="13"/>
  <c r="BF157" i="13"/>
  <c r="T157" i="13"/>
  <c r="R157" i="13"/>
  <c r="P157" i="13"/>
  <c r="BK157" i="13"/>
  <c r="J157" i="13"/>
  <c r="BE157" i="13" s="1"/>
  <c r="BI156" i="13"/>
  <c r="BH156" i="13"/>
  <c r="BG156" i="13"/>
  <c r="BF156" i="13"/>
  <c r="BE156" i="13"/>
  <c r="T156" i="13"/>
  <c r="R156" i="13"/>
  <c r="P156" i="13"/>
  <c r="BK156" i="13"/>
  <c r="J156" i="13"/>
  <c r="BI155" i="13"/>
  <c r="BH155" i="13"/>
  <c r="BG155" i="13"/>
  <c r="BF155" i="13"/>
  <c r="T155" i="13"/>
  <c r="R155" i="13"/>
  <c r="P155" i="13"/>
  <c r="BK155" i="13"/>
  <c r="J155" i="13"/>
  <c r="BE155" i="13" s="1"/>
  <c r="BI154" i="13"/>
  <c r="BH154" i="13"/>
  <c r="BG154" i="13"/>
  <c r="BF154" i="13"/>
  <c r="BE154" i="13"/>
  <c r="T154" i="13"/>
  <c r="R154" i="13"/>
  <c r="P154" i="13"/>
  <c r="BK154" i="13"/>
  <c r="J154" i="13"/>
  <c r="BI153" i="13"/>
  <c r="BH153" i="13"/>
  <c r="BG153" i="13"/>
  <c r="BF153" i="13"/>
  <c r="BE153" i="13"/>
  <c r="T153" i="13"/>
  <c r="R153" i="13"/>
  <c r="P153" i="13"/>
  <c r="BK153" i="13"/>
  <c r="J153" i="13"/>
  <c r="BI152" i="13"/>
  <c r="BH152" i="13"/>
  <c r="BG152" i="13"/>
  <c r="BF152" i="13"/>
  <c r="BE152" i="13"/>
  <c r="T152" i="13"/>
  <c r="R152" i="13"/>
  <c r="P152" i="13"/>
  <c r="BK152" i="13"/>
  <c r="J152" i="13"/>
  <c r="BI151" i="13"/>
  <c r="BH151" i="13"/>
  <c r="BG151" i="13"/>
  <c r="BF151" i="13"/>
  <c r="BE151" i="13"/>
  <c r="T151" i="13"/>
  <c r="R151" i="13"/>
  <c r="P151" i="13"/>
  <c r="BK151" i="13"/>
  <c r="J151" i="13"/>
  <c r="BI150" i="13"/>
  <c r="BH150" i="13"/>
  <c r="BG150" i="13"/>
  <c r="BF150" i="13"/>
  <c r="BE150" i="13"/>
  <c r="T150" i="13"/>
  <c r="R150" i="13"/>
  <c r="P150" i="13"/>
  <c r="BK150" i="13"/>
  <c r="J150" i="13"/>
  <c r="BI149" i="13"/>
  <c r="BH149" i="13"/>
  <c r="BG149" i="13"/>
  <c r="BF149" i="13"/>
  <c r="BE149" i="13"/>
  <c r="T149" i="13"/>
  <c r="R149" i="13"/>
  <c r="P149" i="13"/>
  <c r="BK149" i="13"/>
  <c r="J149" i="13"/>
  <c r="BI148" i="13"/>
  <c r="BH148" i="13"/>
  <c r="BG148" i="13"/>
  <c r="BF148" i="13"/>
  <c r="BE148" i="13"/>
  <c r="T148" i="13"/>
  <c r="R148" i="13"/>
  <c r="P148" i="13"/>
  <c r="BK148" i="13"/>
  <c r="J148" i="13"/>
  <c r="BI147" i="13"/>
  <c r="BH147" i="13"/>
  <c r="BG147" i="13"/>
  <c r="BF147" i="13"/>
  <c r="BE147" i="13"/>
  <c r="T147" i="13"/>
  <c r="R147" i="13"/>
  <c r="P147" i="13"/>
  <c r="BK147" i="13"/>
  <c r="J147" i="13"/>
  <c r="BI146" i="13"/>
  <c r="BH146" i="13"/>
  <c r="BG146" i="13"/>
  <c r="BF146" i="13"/>
  <c r="BE146" i="13"/>
  <c r="T146" i="13"/>
  <c r="R146" i="13"/>
  <c r="P146" i="13"/>
  <c r="BK146" i="13"/>
  <c r="J146" i="13"/>
  <c r="BI145" i="13"/>
  <c r="BH145" i="13"/>
  <c r="BG145" i="13"/>
  <c r="BF145" i="13"/>
  <c r="BE145" i="13"/>
  <c r="T145" i="13"/>
  <c r="R145" i="13"/>
  <c r="P145" i="13"/>
  <c r="BK145" i="13"/>
  <c r="J145" i="13"/>
  <c r="BI144" i="13"/>
  <c r="BH144" i="13"/>
  <c r="BG144" i="13"/>
  <c r="BF144" i="13"/>
  <c r="BE144" i="13"/>
  <c r="T144" i="13"/>
  <c r="R144" i="13"/>
  <c r="P144" i="13"/>
  <c r="BK144" i="13"/>
  <c r="J144" i="13"/>
  <c r="BI143" i="13"/>
  <c r="BH143" i="13"/>
  <c r="BG143" i="13"/>
  <c r="BF143" i="13"/>
  <c r="BE143" i="13"/>
  <c r="T143" i="13"/>
  <c r="R143" i="13"/>
  <c r="P143" i="13"/>
  <c r="BK143" i="13"/>
  <c r="J143" i="13"/>
  <c r="BI142" i="13"/>
  <c r="BH142" i="13"/>
  <c r="BG142" i="13"/>
  <c r="BF142" i="13"/>
  <c r="BE142" i="13"/>
  <c r="T142" i="13"/>
  <c r="R142" i="13"/>
  <c r="P142" i="13"/>
  <c r="BK142" i="13"/>
  <c r="J142" i="13"/>
  <c r="BI141" i="13"/>
  <c r="BH141" i="13"/>
  <c r="BG141" i="13"/>
  <c r="BF141" i="13"/>
  <c r="BE141" i="13"/>
  <c r="T141" i="13"/>
  <c r="R141" i="13"/>
  <c r="P141" i="13"/>
  <c r="BK141" i="13"/>
  <c r="J141" i="13"/>
  <c r="BI140" i="13"/>
  <c r="BH140" i="13"/>
  <c r="BG140" i="13"/>
  <c r="BF140" i="13"/>
  <c r="BE140" i="13"/>
  <c r="T140" i="13"/>
  <c r="R140" i="13"/>
  <c r="P140" i="13"/>
  <c r="BK140" i="13"/>
  <c r="J140" i="13"/>
  <c r="BI139" i="13"/>
  <c r="BH139" i="13"/>
  <c r="BG139" i="13"/>
  <c r="BF139" i="13"/>
  <c r="BE139" i="13"/>
  <c r="T139" i="13"/>
  <c r="R139" i="13"/>
  <c r="P139" i="13"/>
  <c r="BK139" i="13"/>
  <c r="J139" i="13"/>
  <c r="BI138" i="13"/>
  <c r="BH138" i="13"/>
  <c r="BG138" i="13"/>
  <c r="BF138" i="13"/>
  <c r="BE138" i="13"/>
  <c r="T138" i="13"/>
  <c r="R138" i="13"/>
  <c r="P138" i="13"/>
  <c r="BK138" i="13"/>
  <c r="J138" i="13"/>
  <c r="BI137" i="13"/>
  <c r="BH137" i="13"/>
  <c r="BG137" i="13"/>
  <c r="BF137" i="13"/>
  <c r="BE137" i="13"/>
  <c r="T137" i="13"/>
  <c r="R137" i="13"/>
  <c r="P137" i="13"/>
  <c r="BK137" i="13"/>
  <c r="J137" i="13"/>
  <c r="BI136" i="13"/>
  <c r="BH136" i="13"/>
  <c r="BG136" i="13"/>
  <c r="BF136" i="13"/>
  <c r="BE136" i="13"/>
  <c r="T136" i="13"/>
  <c r="R136" i="13"/>
  <c r="P136" i="13"/>
  <c r="P135" i="13" s="1"/>
  <c r="BK136" i="13"/>
  <c r="BK135" i="13" s="1"/>
  <c r="J135" i="13" s="1"/>
  <c r="J63" i="13" s="1"/>
  <c r="J136" i="13"/>
  <c r="BI134" i="13"/>
  <c r="BH134" i="13"/>
  <c r="BG134" i="13"/>
  <c r="BF134" i="13"/>
  <c r="T134" i="13"/>
  <c r="R134" i="13"/>
  <c r="P134" i="13"/>
  <c r="BK134" i="13"/>
  <c r="J134" i="13"/>
  <c r="BE134" i="13" s="1"/>
  <c r="BI133" i="13"/>
  <c r="BH133" i="13"/>
  <c r="BG133" i="13"/>
  <c r="BF133" i="13"/>
  <c r="T133" i="13"/>
  <c r="R133" i="13"/>
  <c r="P133" i="13"/>
  <c r="BK133" i="13"/>
  <c r="J133" i="13"/>
  <c r="BE133" i="13" s="1"/>
  <c r="BI132" i="13"/>
  <c r="BH132" i="13"/>
  <c r="BG132" i="13"/>
  <c r="BF132" i="13"/>
  <c r="T132" i="13"/>
  <c r="R132" i="13"/>
  <c r="P132" i="13"/>
  <c r="BK132" i="13"/>
  <c r="J132" i="13"/>
  <c r="BE132" i="13" s="1"/>
  <c r="BI131" i="13"/>
  <c r="BH131" i="13"/>
  <c r="BG131" i="13"/>
  <c r="BF131" i="13"/>
  <c r="T131" i="13"/>
  <c r="R131" i="13"/>
  <c r="P131" i="13"/>
  <c r="BK131" i="13"/>
  <c r="J131" i="13"/>
  <c r="BE131" i="13" s="1"/>
  <c r="BI130" i="13"/>
  <c r="BH130" i="13"/>
  <c r="BG130" i="13"/>
  <c r="BF130" i="13"/>
  <c r="T130" i="13"/>
  <c r="R130" i="13"/>
  <c r="P130" i="13"/>
  <c r="BK130" i="13"/>
  <c r="J130" i="13"/>
  <c r="BE130" i="13" s="1"/>
  <c r="BI129" i="13"/>
  <c r="BH129" i="13"/>
  <c r="BG129" i="13"/>
  <c r="BF129" i="13"/>
  <c r="T129" i="13"/>
  <c r="R129" i="13"/>
  <c r="P129" i="13"/>
  <c r="BK129" i="13"/>
  <c r="J129" i="13"/>
  <c r="BE129" i="13" s="1"/>
  <c r="BI128" i="13"/>
  <c r="BH128" i="13"/>
  <c r="BG128" i="13"/>
  <c r="BF128" i="13"/>
  <c r="T128" i="13"/>
  <c r="R128" i="13"/>
  <c r="P128" i="13"/>
  <c r="BK128" i="13"/>
  <c r="J128" i="13"/>
  <c r="BE128" i="13" s="1"/>
  <c r="BI127" i="13"/>
  <c r="BH127" i="13"/>
  <c r="BG127" i="13"/>
  <c r="BF127" i="13"/>
  <c r="T127" i="13"/>
  <c r="R127" i="13"/>
  <c r="P127" i="13"/>
  <c r="BK127" i="13"/>
  <c r="J127" i="13"/>
  <c r="BE127" i="13" s="1"/>
  <c r="BI126" i="13"/>
  <c r="BH126" i="13"/>
  <c r="BG126" i="13"/>
  <c r="BF126" i="13"/>
  <c r="T126" i="13"/>
  <c r="R126" i="13"/>
  <c r="P126" i="13"/>
  <c r="BK126" i="13"/>
  <c r="J126" i="13"/>
  <c r="BE126" i="13" s="1"/>
  <c r="BI125" i="13"/>
  <c r="BH125" i="13"/>
  <c r="BG125" i="13"/>
  <c r="BF125" i="13"/>
  <c r="T125" i="13"/>
  <c r="R125" i="13"/>
  <c r="P125" i="13"/>
  <c r="BK125" i="13"/>
  <c r="J125" i="13"/>
  <c r="BE125" i="13" s="1"/>
  <c r="BI124" i="13"/>
  <c r="BH124" i="13"/>
  <c r="BG124" i="13"/>
  <c r="BF124" i="13"/>
  <c r="T124" i="13"/>
  <c r="R124" i="13"/>
  <c r="P124" i="13"/>
  <c r="BK124" i="13"/>
  <c r="J124" i="13"/>
  <c r="BE124" i="13" s="1"/>
  <c r="BI123" i="13"/>
  <c r="BH123" i="13"/>
  <c r="BG123" i="13"/>
  <c r="BF123" i="13"/>
  <c r="T123" i="13"/>
  <c r="R123" i="13"/>
  <c r="P123" i="13"/>
  <c r="BK123" i="13"/>
  <c r="J123" i="13"/>
  <c r="BE123" i="13" s="1"/>
  <c r="BI122" i="13"/>
  <c r="BH122" i="13"/>
  <c r="BG122" i="13"/>
  <c r="BF122" i="13"/>
  <c r="T122" i="13"/>
  <c r="R122" i="13"/>
  <c r="P122" i="13"/>
  <c r="BK122" i="13"/>
  <c r="J122" i="13"/>
  <c r="BE122" i="13" s="1"/>
  <c r="BI121" i="13"/>
  <c r="BH121" i="13"/>
  <c r="BG121" i="13"/>
  <c r="BF121" i="13"/>
  <c r="T121" i="13"/>
  <c r="R121" i="13"/>
  <c r="P121" i="13"/>
  <c r="BK121" i="13"/>
  <c r="J121" i="13"/>
  <c r="BE121" i="13" s="1"/>
  <c r="BI120" i="13"/>
  <c r="BH120" i="13"/>
  <c r="BG120" i="13"/>
  <c r="BF120" i="13"/>
  <c r="T120" i="13"/>
  <c r="R120" i="13"/>
  <c r="P120" i="13"/>
  <c r="BK120" i="13"/>
  <c r="J120" i="13"/>
  <c r="BE120" i="13" s="1"/>
  <c r="BI119" i="13"/>
  <c r="BH119" i="13"/>
  <c r="BG119" i="13"/>
  <c r="BF119" i="13"/>
  <c r="T119" i="13"/>
  <c r="R119" i="13"/>
  <c r="P119" i="13"/>
  <c r="BK119" i="13"/>
  <c r="J119" i="13"/>
  <c r="BE119" i="13" s="1"/>
  <c r="BI118" i="13"/>
  <c r="BH118" i="13"/>
  <c r="BG118" i="13"/>
  <c r="BF118" i="13"/>
  <c r="T118" i="13"/>
  <c r="R118" i="13"/>
  <c r="P118" i="13"/>
  <c r="BK118" i="13"/>
  <c r="J118" i="13"/>
  <c r="BE118" i="13" s="1"/>
  <c r="BI117" i="13"/>
  <c r="BH117" i="13"/>
  <c r="BG117" i="13"/>
  <c r="BF117" i="13"/>
  <c r="T117" i="13"/>
  <c r="R117" i="13"/>
  <c r="P117" i="13"/>
  <c r="BK117" i="13"/>
  <c r="J117" i="13"/>
  <c r="BE117" i="13" s="1"/>
  <c r="BI116" i="13"/>
  <c r="BH116" i="13"/>
  <c r="BG116" i="13"/>
  <c r="BF116" i="13"/>
  <c r="T116" i="13"/>
  <c r="R116" i="13"/>
  <c r="P116" i="13"/>
  <c r="BK116" i="13"/>
  <c r="J116" i="13"/>
  <c r="BE116" i="13" s="1"/>
  <c r="BI115" i="13"/>
  <c r="BH115" i="13"/>
  <c r="BG115" i="13"/>
  <c r="BF115" i="13"/>
  <c r="T115" i="13"/>
  <c r="R115" i="13"/>
  <c r="P115" i="13"/>
  <c r="BK115" i="13"/>
  <c r="J115" i="13"/>
  <c r="BE115" i="13" s="1"/>
  <c r="BI114" i="13"/>
  <c r="BH114" i="13"/>
  <c r="BG114" i="13"/>
  <c r="BF114" i="13"/>
  <c r="T114" i="13"/>
  <c r="R114" i="13"/>
  <c r="P114" i="13"/>
  <c r="BK114" i="13"/>
  <c r="J114" i="13"/>
  <c r="BE114" i="13" s="1"/>
  <c r="BI113" i="13"/>
  <c r="BH113" i="13"/>
  <c r="BG113" i="13"/>
  <c r="BF113" i="13"/>
  <c r="T113" i="13"/>
  <c r="R113" i="13"/>
  <c r="P113" i="13"/>
  <c r="BK113" i="13"/>
  <c r="J113" i="13"/>
  <c r="BE113" i="13" s="1"/>
  <c r="BI112" i="13"/>
  <c r="BH112" i="13"/>
  <c r="BG112" i="13"/>
  <c r="BF112" i="13"/>
  <c r="T112" i="13"/>
  <c r="R112" i="13"/>
  <c r="P112" i="13"/>
  <c r="BK112" i="13"/>
  <c r="J112" i="13"/>
  <c r="BE112" i="13" s="1"/>
  <c r="BI111" i="13"/>
  <c r="BH111" i="13"/>
  <c r="BG111" i="13"/>
  <c r="BF111" i="13"/>
  <c r="T111" i="13"/>
  <c r="R111" i="13"/>
  <c r="P111" i="13"/>
  <c r="BK111" i="13"/>
  <c r="J111" i="13"/>
  <c r="BE111" i="13" s="1"/>
  <c r="BI110" i="13"/>
  <c r="BH110" i="13"/>
  <c r="BG110" i="13"/>
  <c r="BF110" i="13"/>
  <c r="T110" i="13"/>
  <c r="R110" i="13"/>
  <c r="P110" i="13"/>
  <c r="BK110" i="13"/>
  <c r="J110" i="13"/>
  <c r="BE110" i="13" s="1"/>
  <c r="BI109" i="13"/>
  <c r="BH109" i="13"/>
  <c r="BG109" i="13"/>
  <c r="BF109" i="13"/>
  <c r="T109" i="13"/>
  <c r="R109" i="13"/>
  <c r="P109" i="13"/>
  <c r="BK109" i="13"/>
  <c r="J109" i="13"/>
  <c r="BE109" i="13" s="1"/>
  <c r="BI108" i="13"/>
  <c r="BH108" i="13"/>
  <c r="BG108" i="13"/>
  <c r="BF108" i="13"/>
  <c r="T108" i="13"/>
  <c r="R108" i="13"/>
  <c r="P108" i="13"/>
  <c r="BK108" i="13"/>
  <c r="J108" i="13"/>
  <c r="BE108" i="13" s="1"/>
  <c r="BI107" i="13"/>
  <c r="BH107" i="13"/>
  <c r="BG107" i="13"/>
  <c r="BF107" i="13"/>
  <c r="T107" i="13"/>
  <c r="R107" i="13"/>
  <c r="P107" i="13"/>
  <c r="BK107" i="13"/>
  <c r="J107" i="13"/>
  <c r="BE107" i="13" s="1"/>
  <c r="BI106" i="13"/>
  <c r="BH106" i="13"/>
  <c r="BG106" i="13"/>
  <c r="BF106" i="13"/>
  <c r="T106" i="13"/>
  <c r="R106" i="13"/>
  <c r="P106" i="13"/>
  <c r="BK106" i="13"/>
  <c r="J106" i="13"/>
  <c r="BE106" i="13" s="1"/>
  <c r="BI105" i="13"/>
  <c r="BH105" i="13"/>
  <c r="BG105" i="13"/>
  <c r="BF105" i="13"/>
  <c r="T105" i="13"/>
  <c r="R105" i="13"/>
  <c r="P105" i="13"/>
  <c r="BK105" i="13"/>
  <c r="J105" i="13"/>
  <c r="BE105" i="13" s="1"/>
  <c r="BI104" i="13"/>
  <c r="BH104" i="13"/>
  <c r="BG104" i="13"/>
  <c r="BF104" i="13"/>
  <c r="T104" i="13"/>
  <c r="R104" i="13"/>
  <c r="P104" i="13"/>
  <c r="BK104" i="13"/>
  <c r="J104" i="13"/>
  <c r="BE104" i="13" s="1"/>
  <c r="BI103" i="13"/>
  <c r="BH103" i="13"/>
  <c r="BG103" i="13"/>
  <c r="BF103" i="13"/>
  <c r="BE103" i="13"/>
  <c r="T103" i="13"/>
  <c r="R103" i="13"/>
  <c r="P103" i="13"/>
  <c r="BK103" i="13"/>
  <c r="J103" i="13"/>
  <c r="BI102" i="13"/>
  <c r="BH102" i="13"/>
  <c r="BG102" i="13"/>
  <c r="BF102" i="13"/>
  <c r="T102" i="13"/>
  <c r="R102" i="13"/>
  <c r="P102" i="13"/>
  <c r="BK102" i="13"/>
  <c r="J102" i="13"/>
  <c r="BE102" i="13" s="1"/>
  <c r="BI101" i="13"/>
  <c r="BH101" i="13"/>
  <c r="BG101" i="13"/>
  <c r="BF101" i="13"/>
  <c r="BE101" i="13"/>
  <c r="T101" i="13"/>
  <c r="R101" i="13"/>
  <c r="P101" i="13"/>
  <c r="BK101" i="13"/>
  <c r="J101" i="13"/>
  <c r="BI100" i="13"/>
  <c r="BH100" i="13"/>
  <c r="BG100" i="13"/>
  <c r="BF100" i="13"/>
  <c r="T100" i="13"/>
  <c r="R100" i="13"/>
  <c r="P100" i="13"/>
  <c r="BK100" i="13"/>
  <c r="J100" i="13"/>
  <c r="BE100" i="13" s="1"/>
  <c r="BI99" i="13"/>
  <c r="BH99" i="13"/>
  <c r="BG99" i="13"/>
  <c r="BF99" i="13"/>
  <c r="BE99" i="13"/>
  <c r="T99" i="13"/>
  <c r="R99" i="13"/>
  <c r="P99" i="13"/>
  <c r="BK99" i="13"/>
  <c r="J99" i="13"/>
  <c r="BI98" i="13"/>
  <c r="BH98" i="13"/>
  <c r="BG98" i="13"/>
  <c r="BF98" i="13"/>
  <c r="T98" i="13"/>
  <c r="R98" i="13"/>
  <c r="P98" i="13"/>
  <c r="BK98" i="13"/>
  <c r="J98" i="13"/>
  <c r="BE98" i="13" s="1"/>
  <c r="BI97" i="13"/>
  <c r="BH97" i="13"/>
  <c r="BG97" i="13"/>
  <c r="BF97" i="13"/>
  <c r="BE97" i="13"/>
  <c r="T97" i="13"/>
  <c r="R97" i="13"/>
  <c r="P97" i="13"/>
  <c r="BK97" i="13"/>
  <c r="J97" i="13"/>
  <c r="BI96" i="13"/>
  <c r="BH96" i="13"/>
  <c r="BG96" i="13"/>
  <c r="BF96" i="13"/>
  <c r="T96" i="13"/>
  <c r="R96" i="13"/>
  <c r="P96" i="13"/>
  <c r="BK96" i="13"/>
  <c r="J96" i="13"/>
  <c r="BE96" i="13" s="1"/>
  <c r="BI95" i="13"/>
  <c r="BH95" i="13"/>
  <c r="BG95" i="13"/>
  <c r="BF95" i="13"/>
  <c r="BE95" i="13"/>
  <c r="T95" i="13"/>
  <c r="R95" i="13"/>
  <c r="P95" i="13"/>
  <c r="BK95" i="13"/>
  <c r="J95" i="13"/>
  <c r="BI94" i="13"/>
  <c r="BH94" i="13"/>
  <c r="BG94" i="13"/>
  <c r="BF94" i="13"/>
  <c r="T94" i="13"/>
  <c r="R94" i="13"/>
  <c r="P94" i="13"/>
  <c r="BK94" i="13"/>
  <c r="J94" i="13"/>
  <c r="BE94" i="13" s="1"/>
  <c r="BI93" i="13"/>
  <c r="BH93" i="13"/>
  <c r="BG93" i="13"/>
  <c r="BF93" i="13"/>
  <c r="BE93" i="13"/>
  <c r="T93" i="13"/>
  <c r="R93" i="13"/>
  <c r="P93" i="13"/>
  <c r="BK93" i="13"/>
  <c r="J93" i="13"/>
  <c r="BI92" i="13"/>
  <c r="BH92" i="13"/>
  <c r="BG92" i="13"/>
  <c r="BF92" i="13"/>
  <c r="T92" i="13"/>
  <c r="R92" i="13"/>
  <c r="P92" i="13"/>
  <c r="BK92" i="13"/>
  <c r="J92" i="13"/>
  <c r="BE92" i="13" s="1"/>
  <c r="BI91" i="13"/>
  <c r="BH91" i="13"/>
  <c r="BG91" i="13"/>
  <c r="BF91" i="13"/>
  <c r="BE91" i="13"/>
  <c r="T91" i="13"/>
  <c r="R91" i="13"/>
  <c r="P91" i="13"/>
  <c r="BK91" i="13"/>
  <c r="J91" i="13"/>
  <c r="BI90" i="13"/>
  <c r="BH90" i="13"/>
  <c r="BG90" i="13"/>
  <c r="BF90" i="13"/>
  <c r="T90" i="13"/>
  <c r="R90" i="13"/>
  <c r="P90" i="13"/>
  <c r="BK90" i="13"/>
  <c r="J90" i="13"/>
  <c r="BE90" i="13" s="1"/>
  <c r="BI89" i="13"/>
  <c r="BH89" i="13"/>
  <c r="BG89" i="13"/>
  <c r="F34" i="13" s="1"/>
  <c r="BB64" i="1" s="1"/>
  <c r="BF89" i="13"/>
  <c r="BE89" i="13"/>
  <c r="T89" i="13"/>
  <c r="R89" i="13"/>
  <c r="R88" i="13" s="1"/>
  <c r="P89" i="13"/>
  <c r="P88" i="13" s="1"/>
  <c r="P87" i="13" s="1"/>
  <c r="P86" i="13" s="1"/>
  <c r="AU64" i="1" s="1"/>
  <c r="BK89" i="13"/>
  <c r="J89" i="13"/>
  <c r="J82" i="13"/>
  <c r="F82" i="13"/>
  <c r="J80" i="13"/>
  <c r="F80" i="13"/>
  <c r="E78" i="13"/>
  <c r="F56" i="13"/>
  <c r="J55" i="13"/>
  <c r="F55" i="13"/>
  <c r="F53" i="13"/>
  <c r="E51" i="13"/>
  <c r="J20" i="13"/>
  <c r="E20" i="13"/>
  <c r="F83" i="13" s="1"/>
  <c r="J19" i="13"/>
  <c r="J14" i="13"/>
  <c r="J53" i="13" s="1"/>
  <c r="E7" i="13"/>
  <c r="E74" i="13" s="1"/>
  <c r="AY62" i="1"/>
  <c r="AX62" i="1"/>
  <c r="BI99" i="12"/>
  <c r="BH99" i="12"/>
  <c r="BG99" i="12"/>
  <c r="BF99" i="12"/>
  <c r="BE99" i="12"/>
  <c r="T99" i="12"/>
  <c r="R99" i="12"/>
  <c r="P99" i="12"/>
  <c r="BK99" i="12"/>
  <c r="J99" i="12"/>
  <c r="BI98" i="12"/>
  <c r="BH98" i="12"/>
  <c r="BG98" i="12"/>
  <c r="BF98" i="12"/>
  <c r="T98" i="12"/>
  <c r="R98" i="12"/>
  <c r="P98" i="12"/>
  <c r="BK98" i="12"/>
  <c r="J98" i="12"/>
  <c r="BE98" i="12" s="1"/>
  <c r="BI97" i="12"/>
  <c r="BH97" i="12"/>
  <c r="BG97" i="12"/>
  <c r="BF97" i="12"/>
  <c r="BE97" i="12"/>
  <c r="T97" i="12"/>
  <c r="R97" i="12"/>
  <c r="P97" i="12"/>
  <c r="BK97" i="12"/>
  <c r="J97" i="12"/>
  <c r="BI96" i="12"/>
  <c r="BH96" i="12"/>
  <c r="BG96" i="12"/>
  <c r="BF96" i="12"/>
  <c r="T96" i="12"/>
  <c r="R96" i="12"/>
  <c r="P96" i="12"/>
  <c r="BK96" i="12"/>
  <c r="J96" i="12"/>
  <c r="BE96" i="12" s="1"/>
  <c r="BI95" i="12"/>
  <c r="BH95" i="12"/>
  <c r="BG95" i="12"/>
  <c r="BF95" i="12"/>
  <c r="BE95" i="12"/>
  <c r="T95" i="12"/>
  <c r="R95" i="12"/>
  <c r="P95" i="12"/>
  <c r="BK95" i="12"/>
  <c r="J95" i="12"/>
  <c r="BI94" i="12"/>
  <c r="BH94" i="12"/>
  <c r="BG94" i="12"/>
  <c r="BF94" i="12"/>
  <c r="T94" i="12"/>
  <c r="R94" i="12"/>
  <c r="P94" i="12"/>
  <c r="BK94" i="12"/>
  <c r="J94" i="12"/>
  <c r="BE94" i="12" s="1"/>
  <c r="BI93" i="12"/>
  <c r="BH93" i="12"/>
  <c r="BG93" i="12"/>
  <c r="BF93" i="12"/>
  <c r="BE93" i="12"/>
  <c r="T93" i="12"/>
  <c r="R93" i="12"/>
  <c r="P93" i="12"/>
  <c r="BK93" i="12"/>
  <c r="J93" i="12"/>
  <c r="BI92" i="12"/>
  <c r="BH92" i="12"/>
  <c r="BG92" i="12"/>
  <c r="BF92" i="12"/>
  <c r="T92" i="12"/>
  <c r="R92" i="12"/>
  <c r="P92" i="12"/>
  <c r="BK92" i="12"/>
  <c r="J92" i="12"/>
  <c r="BE92" i="12" s="1"/>
  <c r="BI91" i="12"/>
  <c r="BH91" i="12"/>
  <c r="BG91" i="12"/>
  <c r="BF91" i="12"/>
  <c r="BE91" i="12"/>
  <c r="T91" i="12"/>
  <c r="R91" i="12"/>
  <c r="P91" i="12"/>
  <c r="BK91" i="12"/>
  <c r="J91" i="12"/>
  <c r="BI90" i="12"/>
  <c r="BH90" i="12"/>
  <c r="BG90" i="12"/>
  <c r="BF90" i="12"/>
  <c r="T90" i="12"/>
  <c r="R90" i="12"/>
  <c r="P90" i="12"/>
  <c r="BK90" i="12"/>
  <c r="J90" i="12"/>
  <c r="BE90" i="12" s="1"/>
  <c r="BI89" i="12"/>
  <c r="BH89" i="12"/>
  <c r="BG89" i="12"/>
  <c r="BF89" i="12"/>
  <c r="BE89" i="12"/>
  <c r="T89" i="12"/>
  <c r="R89" i="12"/>
  <c r="P89" i="12"/>
  <c r="BK89" i="12"/>
  <c r="J89" i="12"/>
  <c r="BI88" i="12"/>
  <c r="BH88" i="12"/>
  <c r="BG88" i="12"/>
  <c r="BF88" i="12"/>
  <c r="T88" i="12"/>
  <c r="R88" i="12"/>
  <c r="P88" i="12"/>
  <c r="BK88" i="12"/>
  <c r="J88" i="12"/>
  <c r="BE88" i="12" s="1"/>
  <c r="BI87" i="12"/>
  <c r="BH87" i="12"/>
  <c r="BG87" i="12"/>
  <c r="BF87" i="12"/>
  <c r="BE87" i="12"/>
  <c r="T87" i="12"/>
  <c r="R87" i="12"/>
  <c r="P87" i="12"/>
  <c r="BK87" i="12"/>
  <c r="J87" i="12"/>
  <c r="BI86" i="12"/>
  <c r="BH86" i="12"/>
  <c r="BG86" i="12"/>
  <c r="BF86" i="12"/>
  <c r="T86" i="12"/>
  <c r="R86" i="12"/>
  <c r="P86" i="12"/>
  <c r="BK86" i="12"/>
  <c r="J86" i="12"/>
  <c r="BE86" i="12" s="1"/>
  <c r="BI85" i="12"/>
  <c r="BH85" i="12"/>
  <c r="BG85" i="12"/>
  <c r="BF85" i="12"/>
  <c r="BE85" i="12"/>
  <c r="T85" i="12"/>
  <c r="R85" i="12"/>
  <c r="P85" i="12"/>
  <c r="BK85" i="12"/>
  <c r="J85" i="12"/>
  <c r="BI84" i="12"/>
  <c r="BH84" i="12"/>
  <c r="BG84" i="12"/>
  <c r="BF84" i="12"/>
  <c r="T84" i="12"/>
  <c r="R84" i="12"/>
  <c r="P84" i="12"/>
  <c r="BK84" i="12"/>
  <c r="J84" i="12"/>
  <c r="BE84" i="12" s="1"/>
  <c r="BI83" i="12"/>
  <c r="BH83" i="12"/>
  <c r="BG83" i="12"/>
  <c r="BF83" i="12"/>
  <c r="BE83" i="12"/>
  <c r="T83" i="12"/>
  <c r="R83" i="12"/>
  <c r="P83" i="12"/>
  <c r="BK83" i="12"/>
  <c r="J83" i="12"/>
  <c r="BI82" i="12"/>
  <c r="BH82" i="12"/>
  <c r="BG82" i="12"/>
  <c r="BF82" i="12"/>
  <c r="T82" i="12"/>
  <c r="R82" i="12"/>
  <c r="P82" i="12"/>
  <c r="BK82" i="12"/>
  <c r="J82" i="12"/>
  <c r="BE82" i="12" s="1"/>
  <c r="BI81" i="12"/>
  <c r="F34" i="12" s="1"/>
  <c r="BD62" i="1" s="1"/>
  <c r="BH81" i="12"/>
  <c r="F33" i="12" s="1"/>
  <c r="BC62" i="1" s="1"/>
  <c r="BG81" i="12"/>
  <c r="F32" i="12" s="1"/>
  <c r="BB62" i="1" s="1"/>
  <c r="BF81" i="12"/>
  <c r="J31" i="12" s="1"/>
  <c r="AW62" i="1" s="1"/>
  <c r="BE81" i="12"/>
  <c r="T81" i="12"/>
  <c r="T80" i="12" s="1"/>
  <c r="T79" i="12" s="1"/>
  <c r="T78" i="12" s="1"/>
  <c r="R81" i="12"/>
  <c r="R80" i="12" s="1"/>
  <c r="R79" i="12" s="1"/>
  <c r="R78" i="12" s="1"/>
  <c r="P81" i="12"/>
  <c r="P80" i="12" s="1"/>
  <c r="P79" i="12" s="1"/>
  <c r="P78" i="12" s="1"/>
  <c r="AU62" i="1" s="1"/>
  <c r="BK81" i="12"/>
  <c r="BK80" i="12" s="1"/>
  <c r="J81" i="12"/>
  <c r="J74" i="12"/>
  <c r="F74" i="12"/>
  <c r="J72" i="12"/>
  <c r="F72" i="12"/>
  <c r="E70" i="12"/>
  <c r="J51" i="12"/>
  <c r="F51" i="12"/>
  <c r="F49" i="12"/>
  <c r="E47" i="12"/>
  <c r="J18" i="12"/>
  <c r="E18" i="12"/>
  <c r="F52" i="12" s="1"/>
  <c r="J17" i="12"/>
  <c r="J12" i="12"/>
  <c r="J49" i="12" s="1"/>
  <c r="E7" i="12"/>
  <c r="E45" i="12" s="1"/>
  <c r="AY61" i="1"/>
  <c r="AX61" i="1"/>
  <c r="BI158" i="11"/>
  <c r="BH158" i="11"/>
  <c r="BG158" i="11"/>
  <c r="BF158" i="11"/>
  <c r="BE158" i="11"/>
  <c r="T158" i="11"/>
  <c r="R158" i="11"/>
  <c r="P158" i="11"/>
  <c r="BK158" i="11"/>
  <c r="J158" i="11"/>
  <c r="BI157" i="11"/>
  <c r="BH157" i="11"/>
  <c r="BG157" i="11"/>
  <c r="BF157" i="11"/>
  <c r="T157" i="11"/>
  <c r="R157" i="11"/>
  <c r="P157" i="11"/>
  <c r="BK157" i="11"/>
  <c r="J157" i="11"/>
  <c r="BE157" i="11" s="1"/>
  <c r="BI156" i="11"/>
  <c r="BH156" i="11"/>
  <c r="BG156" i="11"/>
  <c r="BF156" i="11"/>
  <c r="BE156" i="11"/>
  <c r="T156" i="11"/>
  <c r="R156" i="11"/>
  <c r="P156" i="11"/>
  <c r="BK156" i="11"/>
  <c r="J156" i="11"/>
  <c r="BI155" i="11"/>
  <c r="BH155" i="11"/>
  <c r="BG155" i="11"/>
  <c r="BF155" i="11"/>
  <c r="T155" i="11"/>
  <c r="R155" i="11"/>
  <c r="P155" i="11"/>
  <c r="BK155" i="11"/>
  <c r="J155" i="11"/>
  <c r="BE155" i="11" s="1"/>
  <c r="BI154" i="11"/>
  <c r="BH154" i="11"/>
  <c r="BG154" i="11"/>
  <c r="BF154" i="11"/>
  <c r="BE154" i="11"/>
  <c r="T154" i="11"/>
  <c r="R154" i="11"/>
  <c r="P154" i="11"/>
  <c r="BK154" i="11"/>
  <c r="J154" i="11"/>
  <c r="BI153" i="11"/>
  <c r="BH153" i="11"/>
  <c r="BG153" i="11"/>
  <c r="BF153" i="11"/>
  <c r="T153" i="11"/>
  <c r="R153" i="11"/>
  <c r="P153" i="11"/>
  <c r="BK153" i="11"/>
  <c r="J153" i="11"/>
  <c r="BE153" i="11" s="1"/>
  <c r="BI152" i="11"/>
  <c r="BH152" i="11"/>
  <c r="BG152" i="11"/>
  <c r="BF152" i="11"/>
  <c r="BE152" i="11"/>
  <c r="T152" i="11"/>
  <c r="R152" i="11"/>
  <c r="P152" i="11"/>
  <c r="BK152" i="11"/>
  <c r="J152" i="11"/>
  <c r="BI151" i="11"/>
  <c r="BH151" i="11"/>
  <c r="BG151" i="11"/>
  <c r="BF151" i="11"/>
  <c r="T151" i="11"/>
  <c r="R151" i="11"/>
  <c r="P151" i="11"/>
  <c r="BK151" i="11"/>
  <c r="J151" i="11"/>
  <c r="BE151" i="11" s="1"/>
  <c r="BI150" i="11"/>
  <c r="BH150" i="11"/>
  <c r="BG150" i="11"/>
  <c r="BF150" i="11"/>
  <c r="BE150" i="11"/>
  <c r="T150" i="11"/>
  <c r="R150" i="11"/>
  <c r="P150" i="11"/>
  <c r="BK150" i="11"/>
  <c r="J150" i="11"/>
  <c r="BI149" i="11"/>
  <c r="BH149" i="11"/>
  <c r="BG149" i="11"/>
  <c r="BF149" i="11"/>
  <c r="T149" i="11"/>
  <c r="T148" i="11" s="1"/>
  <c r="R149" i="11"/>
  <c r="R148" i="11" s="1"/>
  <c r="P149" i="11"/>
  <c r="P148" i="11" s="1"/>
  <c r="BK149" i="11"/>
  <c r="BK148" i="11" s="1"/>
  <c r="J148" i="11" s="1"/>
  <c r="J60" i="11" s="1"/>
  <c r="J149" i="11"/>
  <c r="BE149" i="11" s="1"/>
  <c r="BI147" i="11"/>
  <c r="BH147" i="11"/>
  <c r="BG147" i="11"/>
  <c r="BF147" i="11"/>
  <c r="T147" i="11"/>
  <c r="R147" i="11"/>
  <c r="P147" i="11"/>
  <c r="BK147" i="11"/>
  <c r="J147" i="11"/>
  <c r="BE147" i="11" s="1"/>
  <c r="BI146" i="11"/>
  <c r="BH146" i="11"/>
  <c r="BG146" i="11"/>
  <c r="BF146" i="11"/>
  <c r="BE146" i="11"/>
  <c r="T146" i="11"/>
  <c r="R146" i="11"/>
  <c r="P146" i="11"/>
  <c r="BK146" i="11"/>
  <c r="J146" i="11"/>
  <c r="BI145" i="11"/>
  <c r="BH145" i="11"/>
  <c r="BG145" i="11"/>
  <c r="BF145" i="11"/>
  <c r="T145" i="11"/>
  <c r="R145" i="11"/>
  <c r="P145" i="11"/>
  <c r="BK145" i="11"/>
  <c r="J145" i="11"/>
  <c r="BE145" i="11" s="1"/>
  <c r="BI144" i="11"/>
  <c r="BH144" i="11"/>
  <c r="BG144" i="11"/>
  <c r="BF144" i="11"/>
  <c r="BE144" i="11"/>
  <c r="T144" i="11"/>
  <c r="R144" i="11"/>
  <c r="P144" i="11"/>
  <c r="BK144" i="11"/>
  <c r="J144" i="11"/>
  <c r="BI143" i="11"/>
  <c r="BH143" i="11"/>
  <c r="BG143" i="11"/>
  <c r="BF143" i="11"/>
  <c r="T143" i="11"/>
  <c r="R143" i="11"/>
  <c r="P143" i="11"/>
  <c r="BK143" i="11"/>
  <c r="J143" i="11"/>
  <c r="BE143" i="11" s="1"/>
  <c r="BI142" i="11"/>
  <c r="BH142" i="11"/>
  <c r="BG142" i="11"/>
  <c r="BF142" i="11"/>
  <c r="BE142" i="11"/>
  <c r="T142" i="11"/>
  <c r="R142" i="11"/>
  <c r="P142" i="11"/>
  <c r="BK142" i="11"/>
  <c r="J142" i="11"/>
  <c r="BI141" i="11"/>
  <c r="BH141" i="11"/>
  <c r="BG141" i="11"/>
  <c r="BF141" i="11"/>
  <c r="T141" i="11"/>
  <c r="R141" i="11"/>
  <c r="P141" i="11"/>
  <c r="BK141" i="11"/>
  <c r="J141" i="11"/>
  <c r="BE141" i="11" s="1"/>
  <c r="BI140" i="11"/>
  <c r="BH140" i="11"/>
  <c r="BG140" i="11"/>
  <c r="BF140" i="11"/>
  <c r="BE140" i="11"/>
  <c r="T140" i="11"/>
  <c r="R140" i="11"/>
  <c r="P140" i="11"/>
  <c r="BK140" i="11"/>
  <c r="J140" i="11"/>
  <c r="BI139" i="11"/>
  <c r="BH139" i="11"/>
  <c r="BG139" i="11"/>
  <c r="BF139" i="11"/>
  <c r="T139" i="11"/>
  <c r="R139" i="11"/>
  <c r="P139" i="11"/>
  <c r="BK139" i="11"/>
  <c r="J139" i="11"/>
  <c r="BE139" i="11" s="1"/>
  <c r="BI138" i="11"/>
  <c r="BH138" i="11"/>
  <c r="BG138" i="11"/>
  <c r="BF138" i="11"/>
  <c r="BE138" i="11"/>
  <c r="T138" i="11"/>
  <c r="R138" i="11"/>
  <c r="P138" i="11"/>
  <c r="BK138" i="11"/>
  <c r="J138" i="11"/>
  <c r="BI137" i="11"/>
  <c r="BH137" i="11"/>
  <c r="BG137" i="11"/>
  <c r="BF137" i="11"/>
  <c r="T137" i="11"/>
  <c r="R137" i="11"/>
  <c r="P137" i="11"/>
  <c r="BK137" i="11"/>
  <c r="J137" i="11"/>
  <c r="BE137" i="11" s="1"/>
  <c r="BI136" i="11"/>
  <c r="BH136" i="11"/>
  <c r="BG136" i="11"/>
  <c r="BF136" i="11"/>
  <c r="BE136" i="11"/>
  <c r="T136" i="11"/>
  <c r="R136" i="11"/>
  <c r="P136" i="11"/>
  <c r="BK136" i="11"/>
  <c r="J136" i="11"/>
  <c r="BI135" i="11"/>
  <c r="BH135" i="11"/>
  <c r="BG135" i="11"/>
  <c r="BF135" i="11"/>
  <c r="T135" i="11"/>
  <c r="R135" i="11"/>
  <c r="P135" i="11"/>
  <c r="BK135" i="11"/>
  <c r="J135" i="11"/>
  <c r="BE135" i="11" s="1"/>
  <c r="BI134" i="11"/>
  <c r="BH134" i="11"/>
  <c r="BG134" i="11"/>
  <c r="BF134" i="11"/>
  <c r="BE134" i="11"/>
  <c r="T134" i="11"/>
  <c r="R134" i="11"/>
  <c r="P134" i="11"/>
  <c r="BK134" i="11"/>
  <c r="J134" i="11"/>
  <c r="BI133" i="11"/>
  <c r="BH133" i="11"/>
  <c r="BG133" i="11"/>
  <c r="BF133" i="11"/>
  <c r="T133" i="11"/>
  <c r="R133" i="11"/>
  <c r="P133" i="11"/>
  <c r="BK133" i="11"/>
  <c r="J133" i="11"/>
  <c r="BE133" i="11" s="1"/>
  <c r="BI132" i="11"/>
  <c r="BH132" i="11"/>
  <c r="BG132" i="11"/>
  <c r="BF132" i="11"/>
  <c r="BE132" i="11"/>
  <c r="T132" i="11"/>
  <c r="R132" i="11"/>
  <c r="P132" i="11"/>
  <c r="BK132" i="11"/>
  <c r="J132" i="11"/>
  <c r="BI131" i="11"/>
  <c r="BH131" i="11"/>
  <c r="BG131" i="11"/>
  <c r="BF131" i="11"/>
  <c r="T131" i="11"/>
  <c r="R131" i="11"/>
  <c r="P131" i="11"/>
  <c r="BK131" i="11"/>
  <c r="J131" i="11"/>
  <c r="BE131" i="11" s="1"/>
  <c r="BI130" i="11"/>
  <c r="BH130" i="11"/>
  <c r="BG130" i="11"/>
  <c r="BF130" i="11"/>
  <c r="BE130" i="11"/>
  <c r="T130" i="11"/>
  <c r="R130" i="11"/>
  <c r="P130" i="11"/>
  <c r="BK130" i="11"/>
  <c r="J130" i="11"/>
  <c r="BI129" i="11"/>
  <c r="BH129" i="11"/>
  <c r="BG129" i="11"/>
  <c r="BF129" i="11"/>
  <c r="T129" i="11"/>
  <c r="R129" i="11"/>
  <c r="P129" i="11"/>
  <c r="BK129" i="11"/>
  <c r="J129" i="11"/>
  <c r="BE129" i="11" s="1"/>
  <c r="BI128" i="11"/>
  <c r="BH128" i="11"/>
  <c r="BG128" i="11"/>
  <c r="BF128" i="11"/>
  <c r="BE128" i="11"/>
  <c r="T128" i="11"/>
  <c r="R128" i="11"/>
  <c r="P128" i="11"/>
  <c r="BK128" i="11"/>
  <c r="J128" i="11"/>
  <c r="BI127" i="11"/>
  <c r="BH127" i="11"/>
  <c r="BG127" i="11"/>
  <c r="BF127" i="11"/>
  <c r="T127" i="11"/>
  <c r="R127" i="11"/>
  <c r="P127" i="11"/>
  <c r="BK127" i="11"/>
  <c r="J127" i="11"/>
  <c r="BE127" i="11" s="1"/>
  <c r="BI126" i="11"/>
  <c r="BH126" i="11"/>
  <c r="BG126" i="11"/>
  <c r="BF126" i="11"/>
  <c r="BE126" i="11"/>
  <c r="T126" i="11"/>
  <c r="R126" i="11"/>
  <c r="P126" i="11"/>
  <c r="BK126" i="11"/>
  <c r="J126" i="11"/>
  <c r="BI125" i="11"/>
  <c r="BH125" i="11"/>
  <c r="BG125" i="11"/>
  <c r="BF125" i="11"/>
  <c r="T125" i="11"/>
  <c r="R125" i="11"/>
  <c r="P125" i="11"/>
  <c r="BK125" i="11"/>
  <c r="J125" i="11"/>
  <c r="BE125" i="11" s="1"/>
  <c r="BI124" i="11"/>
  <c r="BH124" i="11"/>
  <c r="BG124" i="11"/>
  <c r="BF124" i="11"/>
  <c r="BE124" i="11"/>
  <c r="T124" i="11"/>
  <c r="R124" i="11"/>
  <c r="P124" i="11"/>
  <c r="BK124" i="11"/>
  <c r="J124" i="11"/>
  <c r="BI123" i="11"/>
  <c r="BH123" i="11"/>
  <c r="BG123" i="11"/>
  <c r="BF123" i="11"/>
  <c r="T123" i="11"/>
  <c r="R123" i="11"/>
  <c r="P123" i="11"/>
  <c r="BK123" i="11"/>
  <c r="J123" i="11"/>
  <c r="BE123" i="11" s="1"/>
  <c r="BI122" i="11"/>
  <c r="BH122" i="11"/>
  <c r="BG122" i="11"/>
  <c r="BF122" i="11"/>
  <c r="BE122" i="11"/>
  <c r="T122" i="11"/>
  <c r="R122" i="11"/>
  <c r="P122" i="11"/>
  <c r="BK122" i="11"/>
  <c r="J122" i="11"/>
  <c r="BI121" i="11"/>
  <c r="BH121" i="11"/>
  <c r="BG121" i="11"/>
  <c r="BF121" i="11"/>
  <c r="BE121" i="11"/>
  <c r="T121" i="11"/>
  <c r="R121" i="11"/>
  <c r="P121" i="11"/>
  <c r="BK121" i="11"/>
  <c r="J121" i="11"/>
  <c r="BI120" i="11"/>
  <c r="BH120" i="11"/>
  <c r="BG120" i="11"/>
  <c r="BF120" i="11"/>
  <c r="BE120" i="11"/>
  <c r="T120" i="11"/>
  <c r="R120" i="11"/>
  <c r="P120" i="11"/>
  <c r="BK120" i="11"/>
  <c r="J120" i="11"/>
  <c r="BI119" i="11"/>
  <c r="BH119" i="11"/>
  <c r="BG119" i="11"/>
  <c r="BF119" i="11"/>
  <c r="BE119" i="11"/>
  <c r="T119" i="11"/>
  <c r="R119" i="11"/>
  <c r="P119" i="11"/>
  <c r="BK119" i="11"/>
  <c r="J119" i="11"/>
  <c r="BI118" i="11"/>
  <c r="BH118" i="11"/>
  <c r="BG118" i="11"/>
  <c r="BF118" i="11"/>
  <c r="BE118" i="11"/>
  <c r="T118" i="11"/>
  <c r="R118" i="11"/>
  <c r="P118" i="11"/>
  <c r="BK118" i="11"/>
  <c r="J118" i="11"/>
  <c r="BI117" i="11"/>
  <c r="BH117" i="11"/>
  <c r="BG117" i="11"/>
  <c r="BF117" i="11"/>
  <c r="BE117" i="11"/>
  <c r="T117" i="11"/>
  <c r="R117" i="11"/>
  <c r="P117" i="11"/>
  <c r="BK117" i="11"/>
  <c r="J117" i="11"/>
  <c r="BI116" i="11"/>
  <c r="BH116" i="11"/>
  <c r="BG116" i="11"/>
  <c r="BF116" i="11"/>
  <c r="BE116" i="11"/>
  <c r="T116" i="11"/>
  <c r="R116" i="11"/>
  <c r="P116" i="11"/>
  <c r="BK116" i="11"/>
  <c r="J116" i="11"/>
  <c r="BI115" i="11"/>
  <c r="BH115" i="11"/>
  <c r="BG115" i="11"/>
  <c r="BF115" i="11"/>
  <c r="BE115" i="11"/>
  <c r="T115" i="11"/>
  <c r="R115" i="11"/>
  <c r="P115" i="11"/>
  <c r="BK115" i="11"/>
  <c r="J115" i="11"/>
  <c r="BI114" i="11"/>
  <c r="BH114" i="11"/>
  <c r="BG114" i="11"/>
  <c r="BF114" i="11"/>
  <c r="BE114" i="11"/>
  <c r="T114" i="11"/>
  <c r="R114" i="11"/>
  <c r="P114" i="11"/>
  <c r="BK114" i="11"/>
  <c r="J114" i="11"/>
  <c r="BI113" i="11"/>
  <c r="BH113" i="11"/>
  <c r="BG113" i="11"/>
  <c r="BF113" i="11"/>
  <c r="BE113" i="11"/>
  <c r="T113" i="11"/>
  <c r="R113" i="11"/>
  <c r="P113" i="11"/>
  <c r="BK113" i="11"/>
  <c r="J113" i="11"/>
  <c r="BI112" i="11"/>
  <c r="BH112" i="11"/>
  <c r="BG112" i="11"/>
  <c r="BF112" i="11"/>
  <c r="BE112" i="11"/>
  <c r="T112" i="11"/>
  <c r="R112" i="11"/>
  <c r="P112" i="11"/>
  <c r="BK112" i="11"/>
  <c r="J112" i="11"/>
  <c r="BI111" i="11"/>
  <c r="BH111" i="11"/>
  <c r="BG111" i="11"/>
  <c r="BF111" i="11"/>
  <c r="BE111" i="11"/>
  <c r="T111" i="11"/>
  <c r="R111" i="11"/>
  <c r="P111" i="11"/>
  <c r="BK111" i="11"/>
  <c r="J111" i="11"/>
  <c r="BI110" i="11"/>
  <c r="BH110" i="11"/>
  <c r="BG110" i="11"/>
  <c r="BF110" i="11"/>
  <c r="BE110" i="11"/>
  <c r="T110" i="11"/>
  <c r="R110" i="11"/>
  <c r="P110" i="11"/>
  <c r="BK110" i="11"/>
  <c r="J110" i="11"/>
  <c r="BI109" i="11"/>
  <c r="BH109" i="11"/>
  <c r="BG109" i="11"/>
  <c r="BF109" i="11"/>
  <c r="BE109" i="11"/>
  <c r="T109" i="11"/>
  <c r="R109" i="11"/>
  <c r="P109" i="11"/>
  <c r="BK109" i="11"/>
  <c r="J109" i="11"/>
  <c r="BI108" i="11"/>
  <c r="BH108" i="11"/>
  <c r="BG108" i="11"/>
  <c r="BF108" i="11"/>
  <c r="BE108" i="11"/>
  <c r="T108" i="11"/>
  <c r="R108" i="11"/>
  <c r="P108" i="11"/>
  <c r="BK108" i="11"/>
  <c r="J108" i="11"/>
  <c r="BI107" i="11"/>
  <c r="BH107" i="11"/>
  <c r="BG107" i="11"/>
  <c r="BF107" i="11"/>
  <c r="BE107" i="11"/>
  <c r="T107" i="11"/>
  <c r="R107" i="11"/>
  <c r="P107" i="11"/>
  <c r="BK107" i="11"/>
  <c r="J107" i="11"/>
  <c r="BI106" i="11"/>
  <c r="BH106" i="11"/>
  <c r="BG106" i="11"/>
  <c r="BF106" i="11"/>
  <c r="BE106" i="11"/>
  <c r="T106" i="11"/>
  <c r="R106" i="11"/>
  <c r="P106" i="11"/>
  <c r="BK106" i="11"/>
  <c r="J106" i="11"/>
  <c r="BI105" i="11"/>
  <c r="BH105" i="11"/>
  <c r="BG105" i="11"/>
  <c r="BF105" i="11"/>
  <c r="BE105" i="11"/>
  <c r="T105" i="11"/>
  <c r="R105" i="11"/>
  <c r="P105" i="11"/>
  <c r="BK105" i="11"/>
  <c r="J105" i="11"/>
  <c r="BI104" i="11"/>
  <c r="BH104" i="11"/>
  <c r="BG104" i="11"/>
  <c r="BF104" i="11"/>
  <c r="BE104" i="11"/>
  <c r="T104" i="11"/>
  <c r="R104" i="11"/>
  <c r="P104" i="11"/>
  <c r="BK104" i="11"/>
  <c r="J104" i="11"/>
  <c r="BI103" i="11"/>
  <c r="BH103" i="11"/>
  <c r="BG103" i="11"/>
  <c r="BF103" i="11"/>
  <c r="BE103" i="11"/>
  <c r="T103" i="11"/>
  <c r="T102" i="11" s="1"/>
  <c r="R103" i="11"/>
  <c r="R102" i="11" s="1"/>
  <c r="P103" i="11"/>
  <c r="P102" i="11" s="1"/>
  <c r="BK103" i="11"/>
  <c r="BK102" i="11" s="1"/>
  <c r="J102" i="11" s="1"/>
  <c r="J59" i="11" s="1"/>
  <c r="J103" i="11"/>
  <c r="BI101" i="11"/>
  <c r="BH101" i="11"/>
  <c r="BG101" i="11"/>
  <c r="BF101" i="11"/>
  <c r="T101" i="11"/>
  <c r="R101" i="11"/>
  <c r="P101" i="11"/>
  <c r="BK101" i="11"/>
  <c r="J101" i="11"/>
  <c r="BE101" i="11" s="1"/>
  <c r="BI100" i="11"/>
  <c r="BH100" i="11"/>
  <c r="BG100" i="11"/>
  <c r="BF100" i="11"/>
  <c r="T100" i="11"/>
  <c r="R100" i="11"/>
  <c r="P100" i="11"/>
  <c r="BK100" i="11"/>
  <c r="J100" i="11"/>
  <c r="BE100" i="11" s="1"/>
  <c r="BI99" i="11"/>
  <c r="BH99" i="11"/>
  <c r="BG99" i="11"/>
  <c r="BF99" i="11"/>
  <c r="T99" i="11"/>
  <c r="R99" i="11"/>
  <c r="P99" i="11"/>
  <c r="BK99" i="11"/>
  <c r="J99" i="11"/>
  <c r="BE99" i="11" s="1"/>
  <c r="BI98" i="11"/>
  <c r="BH98" i="11"/>
  <c r="BG98" i="11"/>
  <c r="BF98" i="11"/>
  <c r="T98" i="11"/>
  <c r="R98" i="11"/>
  <c r="P98" i="11"/>
  <c r="BK98" i="11"/>
  <c r="J98" i="11"/>
  <c r="BE98" i="11" s="1"/>
  <c r="BI97" i="11"/>
  <c r="BH97" i="11"/>
  <c r="BG97" i="11"/>
  <c r="BF97" i="11"/>
  <c r="T97" i="11"/>
  <c r="R97" i="11"/>
  <c r="P97" i="11"/>
  <c r="BK97" i="11"/>
  <c r="J97" i="11"/>
  <c r="BE97" i="11" s="1"/>
  <c r="BI96" i="11"/>
  <c r="BH96" i="11"/>
  <c r="BG96" i="11"/>
  <c r="BF96" i="11"/>
  <c r="T96" i="11"/>
  <c r="R96" i="11"/>
  <c r="P96" i="11"/>
  <c r="BK96" i="11"/>
  <c r="J96" i="11"/>
  <c r="BE96" i="11" s="1"/>
  <c r="BI95" i="11"/>
  <c r="BH95" i="11"/>
  <c r="BG95" i="11"/>
  <c r="BF95" i="11"/>
  <c r="T95" i="11"/>
  <c r="R95" i="11"/>
  <c r="P95" i="11"/>
  <c r="BK95" i="11"/>
  <c r="J95" i="11"/>
  <c r="BE95" i="11" s="1"/>
  <c r="BI94" i="11"/>
  <c r="BH94" i="11"/>
  <c r="BG94" i="11"/>
  <c r="BF94" i="11"/>
  <c r="T94" i="11"/>
  <c r="R94" i="11"/>
  <c r="P94" i="11"/>
  <c r="BK94" i="11"/>
  <c r="J94" i="11"/>
  <c r="BE94" i="11" s="1"/>
  <c r="BI93" i="11"/>
  <c r="BH93" i="11"/>
  <c r="BG93" i="11"/>
  <c r="BF93" i="11"/>
  <c r="T93" i="11"/>
  <c r="R93" i="11"/>
  <c r="P93" i="11"/>
  <c r="BK93" i="11"/>
  <c r="J93" i="11"/>
  <c r="BE93" i="11" s="1"/>
  <c r="BI92" i="11"/>
  <c r="BH92" i="11"/>
  <c r="BG92" i="11"/>
  <c r="BF92" i="11"/>
  <c r="T92" i="11"/>
  <c r="R92" i="11"/>
  <c r="P92" i="11"/>
  <c r="BK92" i="11"/>
  <c r="J92" i="11"/>
  <c r="BE92" i="11" s="1"/>
  <c r="BI91" i="11"/>
  <c r="BH91" i="11"/>
  <c r="BG91" i="11"/>
  <c r="BF91" i="11"/>
  <c r="T91" i="11"/>
  <c r="R91" i="11"/>
  <c r="P91" i="11"/>
  <c r="BK91" i="11"/>
  <c r="J91" i="11"/>
  <c r="BE91" i="11" s="1"/>
  <c r="BI90" i="11"/>
  <c r="BH90" i="11"/>
  <c r="BG90" i="11"/>
  <c r="BF90" i="11"/>
  <c r="T90" i="11"/>
  <c r="R90" i="11"/>
  <c r="P90" i="11"/>
  <c r="BK90" i="11"/>
  <c r="J90" i="11"/>
  <c r="BE90" i="11" s="1"/>
  <c r="BI89" i="11"/>
  <c r="BH89" i="11"/>
  <c r="BG89" i="11"/>
  <c r="BF89" i="11"/>
  <c r="T89" i="11"/>
  <c r="R89" i="11"/>
  <c r="P89" i="11"/>
  <c r="BK89" i="11"/>
  <c r="J89" i="11"/>
  <c r="BE89" i="11" s="1"/>
  <c r="BI88" i="11"/>
  <c r="BH88" i="11"/>
  <c r="BG88" i="11"/>
  <c r="BF88" i="11"/>
  <c r="T88" i="11"/>
  <c r="R88" i="11"/>
  <c r="P88" i="11"/>
  <c r="BK88" i="11"/>
  <c r="J88" i="11"/>
  <c r="BE88" i="11" s="1"/>
  <c r="BI87" i="11"/>
  <c r="BH87" i="11"/>
  <c r="BG87" i="11"/>
  <c r="BF87" i="11"/>
  <c r="T87" i="11"/>
  <c r="R87" i="11"/>
  <c r="P87" i="11"/>
  <c r="BK87" i="11"/>
  <c r="J87" i="11"/>
  <c r="BE87" i="11" s="1"/>
  <c r="BI86" i="11"/>
  <c r="BH86" i="11"/>
  <c r="BG86" i="11"/>
  <c r="BF86" i="11"/>
  <c r="T86" i="11"/>
  <c r="R86" i="11"/>
  <c r="P86" i="11"/>
  <c r="BK86" i="11"/>
  <c r="J86" i="11"/>
  <c r="BE86" i="11" s="1"/>
  <c r="BI85" i="11"/>
  <c r="BH85" i="11"/>
  <c r="BG85" i="11"/>
  <c r="BF85" i="11"/>
  <c r="T85" i="11"/>
  <c r="R85" i="11"/>
  <c r="P85" i="11"/>
  <c r="BK85" i="11"/>
  <c r="J85" i="11"/>
  <c r="BE85" i="11" s="1"/>
  <c r="BI84" i="11"/>
  <c r="BH84" i="11"/>
  <c r="BG84" i="11"/>
  <c r="BF84" i="11"/>
  <c r="T84" i="11"/>
  <c r="R84" i="11"/>
  <c r="P84" i="11"/>
  <c r="BK84" i="11"/>
  <c r="J84" i="11"/>
  <c r="BE84" i="11" s="1"/>
  <c r="BI83" i="11"/>
  <c r="F34" i="11" s="1"/>
  <c r="BD61" i="1" s="1"/>
  <c r="BH83" i="11"/>
  <c r="F33" i="11" s="1"/>
  <c r="BC61" i="1" s="1"/>
  <c r="BG83" i="11"/>
  <c r="F32" i="11" s="1"/>
  <c r="BB61" i="1" s="1"/>
  <c r="BF83" i="11"/>
  <c r="J31" i="11" s="1"/>
  <c r="AW61" i="1" s="1"/>
  <c r="BE83" i="11"/>
  <c r="T83" i="11"/>
  <c r="T82" i="11" s="1"/>
  <c r="T81" i="11" s="1"/>
  <c r="T80" i="11" s="1"/>
  <c r="R83" i="11"/>
  <c r="R82" i="11" s="1"/>
  <c r="R81" i="11" s="1"/>
  <c r="R80" i="11" s="1"/>
  <c r="P83" i="11"/>
  <c r="P82" i="11" s="1"/>
  <c r="P81" i="11" s="1"/>
  <c r="P80" i="11" s="1"/>
  <c r="AU61" i="1" s="1"/>
  <c r="BK83" i="11"/>
  <c r="BK82" i="11" s="1"/>
  <c r="J83" i="11"/>
  <c r="J76" i="11"/>
  <c r="F76" i="11"/>
  <c r="J74" i="11"/>
  <c r="F74" i="11"/>
  <c r="E72" i="11"/>
  <c r="F52" i="11"/>
  <c r="J51" i="11"/>
  <c r="F51" i="11"/>
  <c r="F49" i="11"/>
  <c r="E47" i="11"/>
  <c r="J18" i="11"/>
  <c r="E18" i="11"/>
  <c r="F77" i="11" s="1"/>
  <c r="J17" i="11"/>
  <c r="J12" i="11"/>
  <c r="J49" i="11" s="1"/>
  <c r="E7" i="11"/>
  <c r="P109" i="10"/>
  <c r="J93" i="10"/>
  <c r="AY60" i="1"/>
  <c r="AX60" i="1"/>
  <c r="BI116" i="10"/>
  <c r="BH116" i="10"/>
  <c r="BG116" i="10"/>
  <c r="BF116" i="10"/>
  <c r="BE116" i="10"/>
  <c r="T116" i="10"/>
  <c r="T115" i="10" s="1"/>
  <c r="R116" i="10"/>
  <c r="R115" i="10" s="1"/>
  <c r="P116" i="10"/>
  <c r="P115" i="10" s="1"/>
  <c r="BK116" i="10"/>
  <c r="BK115" i="10" s="1"/>
  <c r="J115" i="10" s="1"/>
  <c r="J63" i="10" s="1"/>
  <c r="J116" i="10"/>
  <c r="BI114" i="10"/>
  <c r="BH114" i="10"/>
  <c r="BG114" i="10"/>
  <c r="BF114" i="10"/>
  <c r="BE114" i="10"/>
  <c r="T114" i="10"/>
  <c r="R114" i="10"/>
  <c r="P114" i="10"/>
  <c r="BK114" i="10"/>
  <c r="J114" i="10"/>
  <c r="BI112" i="10"/>
  <c r="BH112" i="10"/>
  <c r="BG112" i="10"/>
  <c r="BF112" i="10"/>
  <c r="T112" i="10"/>
  <c r="R112" i="10"/>
  <c r="P112" i="10"/>
  <c r="BK112" i="10"/>
  <c r="J112" i="10"/>
  <c r="BE112" i="10" s="1"/>
  <c r="BI111" i="10"/>
  <c r="BH111" i="10"/>
  <c r="BG111" i="10"/>
  <c r="BF111" i="10"/>
  <c r="BE111" i="10"/>
  <c r="T111" i="10"/>
  <c r="R111" i="10"/>
  <c r="P111" i="10"/>
  <c r="BK111" i="10"/>
  <c r="J111" i="10"/>
  <c r="BI110" i="10"/>
  <c r="BH110" i="10"/>
  <c r="BG110" i="10"/>
  <c r="BF110" i="10"/>
  <c r="T110" i="10"/>
  <c r="T109" i="10" s="1"/>
  <c r="R110" i="10"/>
  <c r="P110" i="10"/>
  <c r="BK110" i="10"/>
  <c r="J110" i="10"/>
  <c r="BE110" i="10" s="1"/>
  <c r="BI108" i="10"/>
  <c r="BH108" i="10"/>
  <c r="BG108" i="10"/>
  <c r="BF108" i="10"/>
  <c r="T108" i="10"/>
  <c r="R108" i="10"/>
  <c r="P108" i="10"/>
  <c r="BK108" i="10"/>
  <c r="J108" i="10"/>
  <c r="BE108" i="10" s="1"/>
  <c r="BI107" i="10"/>
  <c r="BH107" i="10"/>
  <c r="BG107" i="10"/>
  <c r="BF107" i="10"/>
  <c r="T107" i="10"/>
  <c r="R107" i="10"/>
  <c r="P107" i="10"/>
  <c r="BK107" i="10"/>
  <c r="J107" i="10"/>
  <c r="BE107" i="10" s="1"/>
  <c r="BI105" i="10"/>
  <c r="BH105" i="10"/>
  <c r="BG105" i="10"/>
  <c r="BF105" i="10"/>
  <c r="T105" i="10"/>
  <c r="T104" i="10" s="1"/>
  <c r="R105" i="10"/>
  <c r="R104" i="10" s="1"/>
  <c r="P105" i="10"/>
  <c r="P104" i="10" s="1"/>
  <c r="BK105" i="10"/>
  <c r="J105" i="10"/>
  <c r="BE105" i="10" s="1"/>
  <c r="BI103" i="10"/>
  <c r="BH103" i="10"/>
  <c r="BG103" i="10"/>
  <c r="BF103" i="10"/>
  <c r="BE103" i="10"/>
  <c r="T103" i="10"/>
  <c r="R103" i="10"/>
  <c r="P103" i="10"/>
  <c r="BK103" i="10"/>
  <c r="J103" i="10"/>
  <c r="BI102" i="10"/>
  <c r="BH102" i="10"/>
  <c r="BG102" i="10"/>
  <c r="BF102" i="10"/>
  <c r="T102" i="10"/>
  <c r="R102" i="10"/>
  <c r="P102" i="10"/>
  <c r="BK102" i="10"/>
  <c r="J102" i="10"/>
  <c r="BE102" i="10" s="1"/>
  <c r="BI101" i="10"/>
  <c r="BH101" i="10"/>
  <c r="BG101" i="10"/>
  <c r="BF101" i="10"/>
  <c r="BE101" i="10"/>
  <c r="T101" i="10"/>
  <c r="R101" i="10"/>
  <c r="P101" i="10"/>
  <c r="BK101" i="10"/>
  <c r="J101" i="10"/>
  <c r="BI100" i="10"/>
  <c r="BH100" i="10"/>
  <c r="BG100" i="10"/>
  <c r="BF100" i="10"/>
  <c r="T100" i="10"/>
  <c r="R100" i="10"/>
  <c r="P100" i="10"/>
  <c r="BK100" i="10"/>
  <c r="J100" i="10"/>
  <c r="BE100" i="10" s="1"/>
  <c r="BI98" i="10"/>
  <c r="BH98" i="10"/>
  <c r="BG98" i="10"/>
  <c r="BF98" i="10"/>
  <c r="BE98" i="10"/>
  <c r="T98" i="10"/>
  <c r="R98" i="10"/>
  <c r="P98" i="10"/>
  <c r="BK98" i="10"/>
  <c r="J98" i="10"/>
  <c r="BI97" i="10"/>
  <c r="BH97" i="10"/>
  <c r="BG97" i="10"/>
  <c r="BF97" i="10"/>
  <c r="T97" i="10"/>
  <c r="T96" i="10" s="1"/>
  <c r="R97" i="10"/>
  <c r="P97" i="10"/>
  <c r="BK97" i="10"/>
  <c r="BK96" i="10" s="1"/>
  <c r="J96" i="10" s="1"/>
  <c r="J60" i="10" s="1"/>
  <c r="J97" i="10"/>
  <c r="BE97" i="10" s="1"/>
  <c r="BI94" i="10"/>
  <c r="BH94" i="10"/>
  <c r="BG94" i="10"/>
  <c r="BF94" i="10"/>
  <c r="T94" i="10"/>
  <c r="T93" i="10" s="1"/>
  <c r="R94" i="10"/>
  <c r="R93" i="10" s="1"/>
  <c r="P94" i="10"/>
  <c r="P93" i="10" s="1"/>
  <c r="BK94" i="10"/>
  <c r="BK93" i="10" s="1"/>
  <c r="J94" i="10"/>
  <c r="BE94" i="10" s="1"/>
  <c r="J59" i="10"/>
  <c r="BI92" i="10"/>
  <c r="BH92" i="10"/>
  <c r="BG92" i="10"/>
  <c r="BF92" i="10"/>
  <c r="BE92" i="10"/>
  <c r="T92" i="10"/>
  <c r="R92" i="10"/>
  <c r="P92" i="10"/>
  <c r="BK92" i="10"/>
  <c r="J92" i="10"/>
  <c r="BI91" i="10"/>
  <c r="BH91" i="10"/>
  <c r="BG91" i="10"/>
  <c r="BF91" i="10"/>
  <c r="T91" i="10"/>
  <c r="R91" i="10"/>
  <c r="P91" i="10"/>
  <c r="BK91" i="10"/>
  <c r="J91" i="10"/>
  <c r="BE91" i="10" s="1"/>
  <c r="BI90" i="10"/>
  <c r="BH90" i="10"/>
  <c r="BG90" i="10"/>
  <c r="BF90" i="10"/>
  <c r="BE90" i="10"/>
  <c r="T90" i="10"/>
  <c r="R90" i="10"/>
  <c r="P90" i="10"/>
  <c r="BK90" i="10"/>
  <c r="J90" i="10"/>
  <c r="BI89" i="10"/>
  <c r="BH89" i="10"/>
  <c r="BG89" i="10"/>
  <c r="BF89" i="10"/>
  <c r="T89" i="10"/>
  <c r="R89" i="10"/>
  <c r="P89" i="10"/>
  <c r="BK89" i="10"/>
  <c r="J89" i="10"/>
  <c r="BE89" i="10" s="1"/>
  <c r="BI87" i="10"/>
  <c r="BH87" i="10"/>
  <c r="BG87" i="10"/>
  <c r="BF87" i="10"/>
  <c r="BE87" i="10"/>
  <c r="T87" i="10"/>
  <c r="R87" i="10"/>
  <c r="P87" i="10"/>
  <c r="P85" i="10" s="1"/>
  <c r="BK87" i="10"/>
  <c r="J87" i="10"/>
  <c r="BI86" i="10"/>
  <c r="F34" i="10" s="1"/>
  <c r="BD60" i="1" s="1"/>
  <c r="BH86" i="10"/>
  <c r="F33" i="10" s="1"/>
  <c r="BC60" i="1" s="1"/>
  <c r="BG86" i="10"/>
  <c r="F32" i="10" s="1"/>
  <c r="BB60" i="1" s="1"/>
  <c r="BF86" i="10"/>
  <c r="T86" i="10"/>
  <c r="T85" i="10" s="1"/>
  <c r="R86" i="10"/>
  <c r="P86" i="10"/>
  <c r="BK86" i="10"/>
  <c r="BK85" i="10" s="1"/>
  <c r="J86" i="10"/>
  <c r="BE86" i="10" s="1"/>
  <c r="J79" i="10"/>
  <c r="F79" i="10"/>
  <c r="F77" i="10"/>
  <c r="E75" i="10"/>
  <c r="E73" i="10"/>
  <c r="J51" i="10"/>
  <c r="F51" i="10"/>
  <c r="F49" i="10"/>
  <c r="E47" i="10"/>
  <c r="E45" i="10"/>
  <c r="J18" i="10"/>
  <c r="E18" i="10"/>
  <c r="F80" i="10" s="1"/>
  <c r="J17" i="10"/>
  <c r="J12" i="10"/>
  <c r="J49" i="10" s="1"/>
  <c r="E7" i="10"/>
  <c r="BK109" i="9"/>
  <c r="J109" i="9" s="1"/>
  <c r="J62" i="9" s="1"/>
  <c r="AY59" i="1"/>
  <c r="AX59" i="1"/>
  <c r="BI110" i="9"/>
  <c r="BH110" i="9"/>
  <c r="BG110" i="9"/>
  <c r="BF110" i="9"/>
  <c r="T110" i="9"/>
  <c r="T109" i="9" s="1"/>
  <c r="R110" i="9"/>
  <c r="R109" i="9" s="1"/>
  <c r="P110" i="9"/>
  <c r="P109" i="9" s="1"/>
  <c r="BK110" i="9"/>
  <c r="J110" i="9"/>
  <c r="BE110" i="9" s="1"/>
  <c r="BI105" i="9"/>
  <c r="BH105" i="9"/>
  <c r="BG105" i="9"/>
  <c r="BF105" i="9"/>
  <c r="BE105" i="9"/>
  <c r="T105" i="9"/>
  <c r="R105" i="9"/>
  <c r="P105" i="9"/>
  <c r="BK105" i="9"/>
  <c r="J105" i="9"/>
  <c r="BI104" i="9"/>
  <c r="BH104" i="9"/>
  <c r="BG104" i="9"/>
  <c r="BF104" i="9"/>
  <c r="T104" i="9"/>
  <c r="T101" i="9" s="1"/>
  <c r="R104" i="9"/>
  <c r="P104" i="9"/>
  <c r="BK104" i="9"/>
  <c r="BK101" i="9" s="1"/>
  <c r="J101" i="9" s="1"/>
  <c r="J61" i="9" s="1"/>
  <c r="J104" i="9"/>
  <c r="BE104" i="9" s="1"/>
  <c r="BI102" i="9"/>
  <c r="BH102" i="9"/>
  <c r="BG102" i="9"/>
  <c r="BF102" i="9"/>
  <c r="BE102" i="9"/>
  <c r="T102" i="9"/>
  <c r="R102" i="9"/>
  <c r="R101" i="9" s="1"/>
  <c r="P102" i="9"/>
  <c r="P101" i="9" s="1"/>
  <c r="BK102" i="9"/>
  <c r="J102" i="9"/>
  <c r="BI99" i="9"/>
  <c r="BH99" i="9"/>
  <c r="BG99" i="9"/>
  <c r="BF99" i="9"/>
  <c r="BE99" i="9"/>
  <c r="T99" i="9"/>
  <c r="T98" i="9" s="1"/>
  <c r="R99" i="9"/>
  <c r="R98" i="9" s="1"/>
  <c r="P99" i="9"/>
  <c r="P98" i="9" s="1"/>
  <c r="BK99" i="9"/>
  <c r="BK98" i="9" s="1"/>
  <c r="J98" i="9" s="1"/>
  <c r="J60" i="9" s="1"/>
  <c r="J99" i="9"/>
  <c r="BI96" i="9"/>
  <c r="BH96" i="9"/>
  <c r="BG96" i="9"/>
  <c r="BF96" i="9"/>
  <c r="T96" i="9"/>
  <c r="R96" i="9"/>
  <c r="P96" i="9"/>
  <c r="BK96" i="9"/>
  <c r="J96" i="9"/>
  <c r="BE96" i="9" s="1"/>
  <c r="BI94" i="9"/>
  <c r="BH94" i="9"/>
  <c r="BG94" i="9"/>
  <c r="BF94" i="9"/>
  <c r="BE94" i="9"/>
  <c r="T94" i="9"/>
  <c r="T93" i="9" s="1"/>
  <c r="R94" i="9"/>
  <c r="R93" i="9" s="1"/>
  <c r="P94" i="9"/>
  <c r="P93" i="9" s="1"/>
  <c r="BK94" i="9"/>
  <c r="BK93" i="9" s="1"/>
  <c r="J93" i="9" s="1"/>
  <c r="J59" i="9" s="1"/>
  <c r="J94" i="9"/>
  <c r="BI91" i="9"/>
  <c r="BH91" i="9"/>
  <c r="BG91" i="9"/>
  <c r="BF91" i="9"/>
  <c r="BE91" i="9"/>
  <c r="T91" i="9"/>
  <c r="R91" i="9"/>
  <c r="P91" i="9"/>
  <c r="BK91" i="9"/>
  <c r="J91" i="9"/>
  <c r="BI90" i="9"/>
  <c r="BH90" i="9"/>
  <c r="BG90" i="9"/>
  <c r="BF90" i="9"/>
  <c r="T90" i="9"/>
  <c r="R90" i="9"/>
  <c r="P90" i="9"/>
  <c r="BK90" i="9"/>
  <c r="J90" i="9"/>
  <c r="BE90" i="9" s="1"/>
  <c r="BI89" i="9"/>
  <c r="BH89" i="9"/>
  <c r="BG89" i="9"/>
  <c r="BF89" i="9"/>
  <c r="BE89" i="9"/>
  <c r="T89" i="9"/>
  <c r="R89" i="9"/>
  <c r="P89" i="9"/>
  <c r="BK89" i="9"/>
  <c r="J89" i="9"/>
  <c r="BI88" i="9"/>
  <c r="BH88" i="9"/>
  <c r="BG88" i="9"/>
  <c r="BF88" i="9"/>
  <c r="T88" i="9"/>
  <c r="R88" i="9"/>
  <c r="P88" i="9"/>
  <c r="BK88" i="9"/>
  <c r="J88" i="9"/>
  <c r="BE88" i="9" s="1"/>
  <c r="BI87" i="9"/>
  <c r="F34" i="9" s="1"/>
  <c r="BD59" i="1" s="1"/>
  <c r="BH87" i="9"/>
  <c r="BG87" i="9"/>
  <c r="BF87" i="9"/>
  <c r="F31" i="9" s="1"/>
  <c r="BA59" i="1" s="1"/>
  <c r="BE87" i="9"/>
  <c r="T87" i="9"/>
  <c r="R87" i="9"/>
  <c r="P87" i="9"/>
  <c r="BK87" i="9"/>
  <c r="BK84" i="9" s="1"/>
  <c r="J87" i="9"/>
  <c r="BI85" i="9"/>
  <c r="BH85" i="9"/>
  <c r="F33" i="9" s="1"/>
  <c r="BC59" i="1" s="1"/>
  <c r="BG85" i="9"/>
  <c r="F32" i="9" s="1"/>
  <c r="BB59" i="1" s="1"/>
  <c r="BF85" i="9"/>
  <c r="J31" i="9" s="1"/>
  <c r="AW59" i="1" s="1"/>
  <c r="T85" i="9"/>
  <c r="T84" i="9" s="1"/>
  <c r="T83" i="9" s="1"/>
  <c r="T82" i="9" s="1"/>
  <c r="R85" i="9"/>
  <c r="R84" i="9" s="1"/>
  <c r="P85" i="9"/>
  <c r="P84" i="9" s="1"/>
  <c r="BK85" i="9"/>
  <c r="J85" i="9"/>
  <c r="BE85" i="9" s="1"/>
  <c r="J78" i="9"/>
  <c r="F78" i="9"/>
  <c r="F76" i="9"/>
  <c r="E74" i="9"/>
  <c r="E72" i="9"/>
  <c r="F52" i="9"/>
  <c r="J51" i="9"/>
  <c r="F51" i="9"/>
  <c r="F49" i="9"/>
  <c r="E47" i="9"/>
  <c r="E45" i="9"/>
  <c r="J18" i="9"/>
  <c r="E18" i="9"/>
  <c r="F79" i="9" s="1"/>
  <c r="J17" i="9"/>
  <c r="J12" i="9"/>
  <c r="J49" i="9" s="1"/>
  <c r="E7" i="9"/>
  <c r="BK158" i="8"/>
  <c r="J158" i="8" s="1"/>
  <c r="J63" i="8" s="1"/>
  <c r="P151" i="8"/>
  <c r="AY58" i="1"/>
  <c r="AX58" i="1"/>
  <c r="BI188" i="8"/>
  <c r="BH188" i="8"/>
  <c r="BG188" i="8"/>
  <c r="BF188" i="8"/>
  <c r="T188" i="8"/>
  <c r="R188" i="8"/>
  <c r="P188" i="8"/>
  <c r="BK188" i="8"/>
  <c r="J188" i="8"/>
  <c r="BE188" i="8" s="1"/>
  <c r="BI186" i="8"/>
  <c r="BH186" i="8"/>
  <c r="BG186" i="8"/>
  <c r="BF186" i="8"/>
  <c r="BE186" i="8"/>
  <c r="T186" i="8"/>
  <c r="R186" i="8"/>
  <c r="P186" i="8"/>
  <c r="BK186" i="8"/>
  <c r="J186" i="8"/>
  <c r="BI184" i="8"/>
  <c r="BH184" i="8"/>
  <c r="BG184" i="8"/>
  <c r="BF184" i="8"/>
  <c r="T184" i="8"/>
  <c r="R184" i="8"/>
  <c r="P184" i="8"/>
  <c r="BK184" i="8"/>
  <c r="J184" i="8"/>
  <c r="BE184" i="8" s="1"/>
  <c r="BI182" i="8"/>
  <c r="BH182" i="8"/>
  <c r="BG182" i="8"/>
  <c r="BF182" i="8"/>
  <c r="BE182" i="8"/>
  <c r="T182" i="8"/>
  <c r="T181" i="8" s="1"/>
  <c r="R182" i="8"/>
  <c r="R181" i="8" s="1"/>
  <c r="P182" i="8"/>
  <c r="P181" i="8" s="1"/>
  <c r="BK182" i="8"/>
  <c r="BK181" i="8" s="1"/>
  <c r="J181" i="8" s="1"/>
  <c r="J68" i="8" s="1"/>
  <c r="J182" i="8"/>
  <c r="BI180" i="8"/>
  <c r="BH180" i="8"/>
  <c r="BG180" i="8"/>
  <c r="BF180" i="8"/>
  <c r="BE180" i="8"/>
  <c r="T180" i="8"/>
  <c r="R180" i="8"/>
  <c r="P180" i="8"/>
  <c r="BK180" i="8"/>
  <c r="J180" i="8"/>
  <c r="BI178" i="8"/>
  <c r="BH178" i="8"/>
  <c r="BG178" i="8"/>
  <c r="BF178" i="8"/>
  <c r="T178" i="8"/>
  <c r="R178" i="8"/>
  <c r="P178" i="8"/>
  <c r="BK178" i="8"/>
  <c r="J178" i="8"/>
  <c r="BE178" i="8" s="1"/>
  <c r="BI176" i="8"/>
  <c r="BH176" i="8"/>
  <c r="BG176" i="8"/>
  <c r="BF176" i="8"/>
  <c r="BE176" i="8"/>
  <c r="T176" i="8"/>
  <c r="R176" i="8"/>
  <c r="P176" i="8"/>
  <c r="BK176" i="8"/>
  <c r="J176" i="8"/>
  <c r="BI174" i="8"/>
  <c r="BH174" i="8"/>
  <c r="BG174" i="8"/>
  <c r="BF174" i="8"/>
  <c r="T174" i="8"/>
  <c r="T171" i="8" s="1"/>
  <c r="T170" i="8" s="1"/>
  <c r="R174" i="8"/>
  <c r="R171" i="8" s="1"/>
  <c r="R170" i="8" s="1"/>
  <c r="P174" i="8"/>
  <c r="BK174" i="8"/>
  <c r="J174" i="8"/>
  <c r="BE174" i="8" s="1"/>
  <c r="BI172" i="8"/>
  <c r="BH172" i="8"/>
  <c r="BG172" i="8"/>
  <c r="BF172" i="8"/>
  <c r="BE172" i="8"/>
  <c r="T172" i="8"/>
  <c r="R172" i="8"/>
  <c r="P172" i="8"/>
  <c r="P171" i="8" s="1"/>
  <c r="P170" i="8" s="1"/>
  <c r="BK172" i="8"/>
  <c r="BK171" i="8" s="1"/>
  <c r="J172" i="8"/>
  <c r="BI169" i="8"/>
  <c r="BH169" i="8"/>
  <c r="BG169" i="8"/>
  <c r="BF169" i="8"/>
  <c r="BE169" i="8"/>
  <c r="T169" i="8"/>
  <c r="T168" i="8" s="1"/>
  <c r="R169" i="8"/>
  <c r="R168" i="8" s="1"/>
  <c r="P169" i="8"/>
  <c r="P168" i="8" s="1"/>
  <c r="BK169" i="8"/>
  <c r="BK168" i="8" s="1"/>
  <c r="J168" i="8" s="1"/>
  <c r="J65" i="8" s="1"/>
  <c r="J169" i="8"/>
  <c r="BI166" i="8"/>
  <c r="BH166" i="8"/>
  <c r="BG166" i="8"/>
  <c r="BF166" i="8"/>
  <c r="T166" i="8"/>
  <c r="R166" i="8"/>
  <c r="P166" i="8"/>
  <c r="BK166" i="8"/>
  <c r="J166" i="8"/>
  <c r="BE166" i="8" s="1"/>
  <c r="BI164" i="8"/>
  <c r="BH164" i="8"/>
  <c r="BG164" i="8"/>
  <c r="BF164" i="8"/>
  <c r="BE164" i="8"/>
  <c r="T164" i="8"/>
  <c r="R164" i="8"/>
  <c r="R161" i="8" s="1"/>
  <c r="P164" i="8"/>
  <c r="P161" i="8" s="1"/>
  <c r="BK164" i="8"/>
  <c r="J164" i="8"/>
  <c r="BI162" i="8"/>
  <c r="BH162" i="8"/>
  <c r="BG162" i="8"/>
  <c r="BF162" i="8"/>
  <c r="T162" i="8"/>
  <c r="T161" i="8" s="1"/>
  <c r="R162" i="8"/>
  <c r="P162" i="8"/>
  <c r="BK162" i="8"/>
  <c r="BK161" i="8" s="1"/>
  <c r="J161" i="8" s="1"/>
  <c r="J64" i="8" s="1"/>
  <c r="J162" i="8"/>
  <c r="BE162" i="8" s="1"/>
  <c r="BI159" i="8"/>
  <c r="BH159" i="8"/>
  <c r="BG159" i="8"/>
  <c r="BF159" i="8"/>
  <c r="T159" i="8"/>
  <c r="T158" i="8" s="1"/>
  <c r="R159" i="8"/>
  <c r="R158" i="8" s="1"/>
  <c r="P159" i="8"/>
  <c r="P158" i="8" s="1"/>
  <c r="BK159" i="8"/>
  <c r="J159" i="8"/>
  <c r="BE159" i="8" s="1"/>
  <c r="BI156" i="8"/>
  <c r="BH156" i="8"/>
  <c r="BG156" i="8"/>
  <c r="BF156" i="8"/>
  <c r="BE156" i="8"/>
  <c r="T156" i="8"/>
  <c r="R156" i="8"/>
  <c r="P156" i="8"/>
  <c r="BK156" i="8"/>
  <c r="J156" i="8"/>
  <c r="BI154" i="8"/>
  <c r="BH154" i="8"/>
  <c r="BG154" i="8"/>
  <c r="BF154" i="8"/>
  <c r="T154" i="8"/>
  <c r="T153" i="8" s="1"/>
  <c r="R154" i="8"/>
  <c r="R153" i="8" s="1"/>
  <c r="P154" i="8"/>
  <c r="P153" i="8" s="1"/>
  <c r="BK154" i="8"/>
  <c r="BK153" i="8" s="1"/>
  <c r="J153" i="8" s="1"/>
  <c r="J62" i="8" s="1"/>
  <c r="J154" i="8"/>
  <c r="BE154" i="8" s="1"/>
  <c r="BI152" i="8"/>
  <c r="BH152" i="8"/>
  <c r="BG152" i="8"/>
  <c r="BF152" i="8"/>
  <c r="T152" i="8"/>
  <c r="T151" i="8" s="1"/>
  <c r="R152" i="8"/>
  <c r="R151" i="8" s="1"/>
  <c r="P152" i="8"/>
  <c r="BK152" i="8"/>
  <c r="BK151" i="8" s="1"/>
  <c r="J151" i="8" s="1"/>
  <c r="J61" i="8" s="1"/>
  <c r="J152" i="8"/>
  <c r="BE152" i="8" s="1"/>
  <c r="BI149" i="8"/>
  <c r="BH149" i="8"/>
  <c r="BG149" i="8"/>
  <c r="BF149" i="8"/>
  <c r="BE149" i="8"/>
  <c r="T149" i="8"/>
  <c r="R149" i="8"/>
  <c r="P149" i="8"/>
  <c r="BK149" i="8"/>
  <c r="J149" i="8"/>
  <c r="BI148" i="8"/>
  <c r="BH148" i="8"/>
  <c r="BG148" i="8"/>
  <c r="BF148" i="8"/>
  <c r="BE148" i="8"/>
  <c r="T148" i="8"/>
  <c r="R148" i="8"/>
  <c r="P148" i="8"/>
  <c r="BK148" i="8"/>
  <c r="J148" i="8"/>
  <c r="BI146" i="8"/>
  <c r="BH146" i="8"/>
  <c r="BG146" i="8"/>
  <c r="BF146" i="8"/>
  <c r="BE146" i="8"/>
  <c r="T146" i="8"/>
  <c r="R146" i="8"/>
  <c r="P146" i="8"/>
  <c r="BK146" i="8"/>
  <c r="J146" i="8"/>
  <c r="BI144" i="8"/>
  <c r="BH144" i="8"/>
  <c r="BG144" i="8"/>
  <c r="BF144" i="8"/>
  <c r="BE144" i="8"/>
  <c r="T144" i="8"/>
  <c r="R144" i="8"/>
  <c r="P144" i="8"/>
  <c r="BK144" i="8"/>
  <c r="J144" i="8"/>
  <c r="BI141" i="8"/>
  <c r="BH141" i="8"/>
  <c r="BG141" i="8"/>
  <c r="BF141" i="8"/>
  <c r="BE141" i="8"/>
  <c r="T141" i="8"/>
  <c r="R141" i="8"/>
  <c r="P141" i="8"/>
  <c r="BK141" i="8"/>
  <c r="J141" i="8"/>
  <c r="BI140" i="8"/>
  <c r="BH140" i="8"/>
  <c r="BG140" i="8"/>
  <c r="BF140" i="8"/>
  <c r="BE140" i="8"/>
  <c r="T140" i="8"/>
  <c r="R140" i="8"/>
  <c r="P140" i="8"/>
  <c r="BK140" i="8"/>
  <c r="J140" i="8"/>
  <c r="BI138" i="8"/>
  <c r="BH138" i="8"/>
  <c r="BG138" i="8"/>
  <c r="BF138" i="8"/>
  <c r="BE138" i="8"/>
  <c r="T138" i="8"/>
  <c r="T137" i="8" s="1"/>
  <c r="R138" i="8"/>
  <c r="R137" i="8" s="1"/>
  <c r="P138" i="8"/>
  <c r="P137" i="8" s="1"/>
  <c r="BK138" i="8"/>
  <c r="BK137" i="8" s="1"/>
  <c r="J137" i="8" s="1"/>
  <c r="J60" i="8" s="1"/>
  <c r="J138" i="8"/>
  <c r="BI135" i="8"/>
  <c r="BH135" i="8"/>
  <c r="BG135" i="8"/>
  <c r="BF135" i="8"/>
  <c r="BE135" i="8"/>
  <c r="T135" i="8"/>
  <c r="R135" i="8"/>
  <c r="P135" i="8"/>
  <c r="BK135" i="8"/>
  <c r="J135" i="8"/>
  <c r="BI134" i="8"/>
  <c r="BH134" i="8"/>
  <c r="BG134" i="8"/>
  <c r="BF134" i="8"/>
  <c r="T134" i="8"/>
  <c r="R134" i="8"/>
  <c r="P134" i="8"/>
  <c r="BK134" i="8"/>
  <c r="J134" i="8"/>
  <c r="BE134" i="8" s="1"/>
  <c r="BI133" i="8"/>
  <c r="BH133" i="8"/>
  <c r="BG133" i="8"/>
  <c r="BF133" i="8"/>
  <c r="BE133" i="8"/>
  <c r="T133" i="8"/>
  <c r="R133" i="8"/>
  <c r="P133" i="8"/>
  <c r="BK133" i="8"/>
  <c r="J133" i="8"/>
  <c r="BI132" i="8"/>
  <c r="BH132" i="8"/>
  <c r="BG132" i="8"/>
  <c r="BF132" i="8"/>
  <c r="T132" i="8"/>
  <c r="R132" i="8"/>
  <c r="P132" i="8"/>
  <c r="BK132" i="8"/>
  <c r="J132" i="8"/>
  <c r="BE132" i="8" s="1"/>
  <c r="BI130" i="8"/>
  <c r="BH130" i="8"/>
  <c r="BG130" i="8"/>
  <c r="BF130" i="8"/>
  <c r="BE130" i="8"/>
  <c r="T130" i="8"/>
  <c r="R130" i="8"/>
  <c r="P130" i="8"/>
  <c r="BK130" i="8"/>
  <c r="J130" i="8"/>
  <c r="BI129" i="8"/>
  <c r="BH129" i="8"/>
  <c r="BG129" i="8"/>
  <c r="BF129" i="8"/>
  <c r="T129" i="8"/>
  <c r="R129" i="8"/>
  <c r="P129" i="8"/>
  <c r="BK129" i="8"/>
  <c r="J129" i="8"/>
  <c r="BE129" i="8" s="1"/>
  <c r="BI127" i="8"/>
  <c r="BH127" i="8"/>
  <c r="BG127" i="8"/>
  <c r="BF127" i="8"/>
  <c r="BE127" i="8"/>
  <c r="T127" i="8"/>
  <c r="R127" i="8"/>
  <c r="P127" i="8"/>
  <c r="BK127" i="8"/>
  <c r="J127" i="8"/>
  <c r="BI125" i="8"/>
  <c r="BH125" i="8"/>
  <c r="BG125" i="8"/>
  <c r="BF125" i="8"/>
  <c r="T125" i="8"/>
  <c r="R125" i="8"/>
  <c r="P125" i="8"/>
  <c r="BK125" i="8"/>
  <c r="J125" i="8"/>
  <c r="BE125" i="8" s="1"/>
  <c r="BI123" i="8"/>
  <c r="BH123" i="8"/>
  <c r="BG123" i="8"/>
  <c r="BF123" i="8"/>
  <c r="BE123" i="8"/>
  <c r="T123" i="8"/>
  <c r="R123" i="8"/>
  <c r="P123" i="8"/>
  <c r="BK123" i="8"/>
  <c r="J123" i="8"/>
  <c r="BI121" i="8"/>
  <c r="BH121" i="8"/>
  <c r="BG121" i="8"/>
  <c r="BF121" i="8"/>
  <c r="T121" i="8"/>
  <c r="T120" i="8" s="1"/>
  <c r="R121" i="8"/>
  <c r="R120" i="8" s="1"/>
  <c r="P121" i="8"/>
  <c r="P120" i="8" s="1"/>
  <c r="BK121" i="8"/>
  <c r="BK120" i="8" s="1"/>
  <c r="J120" i="8" s="1"/>
  <c r="J59" i="8" s="1"/>
  <c r="J121" i="8"/>
  <c r="BE121" i="8" s="1"/>
  <c r="BI118" i="8"/>
  <c r="BH118" i="8"/>
  <c r="BG118" i="8"/>
  <c r="BF118" i="8"/>
  <c r="BE118" i="8"/>
  <c r="T118" i="8"/>
  <c r="R118" i="8"/>
  <c r="P118" i="8"/>
  <c r="BK118" i="8"/>
  <c r="J118" i="8"/>
  <c r="BI117" i="8"/>
  <c r="BH117" i="8"/>
  <c r="BG117" i="8"/>
  <c r="BF117" i="8"/>
  <c r="T117" i="8"/>
  <c r="R117" i="8"/>
  <c r="P117" i="8"/>
  <c r="BK117" i="8"/>
  <c r="J117" i="8"/>
  <c r="BE117" i="8" s="1"/>
  <c r="BI116" i="8"/>
  <c r="BH116" i="8"/>
  <c r="BG116" i="8"/>
  <c r="BF116" i="8"/>
  <c r="BE116" i="8"/>
  <c r="T116" i="8"/>
  <c r="R116" i="8"/>
  <c r="P116" i="8"/>
  <c r="BK116" i="8"/>
  <c r="J116" i="8"/>
  <c r="BI114" i="8"/>
  <c r="BH114" i="8"/>
  <c r="BG114" i="8"/>
  <c r="BF114" i="8"/>
  <c r="T114" i="8"/>
  <c r="R114" i="8"/>
  <c r="P114" i="8"/>
  <c r="BK114" i="8"/>
  <c r="J114" i="8"/>
  <c r="BE114" i="8" s="1"/>
  <c r="BI113" i="8"/>
  <c r="BH113" i="8"/>
  <c r="BG113" i="8"/>
  <c r="BF113" i="8"/>
  <c r="BE113" i="8"/>
  <c r="T113" i="8"/>
  <c r="R113" i="8"/>
  <c r="P113" i="8"/>
  <c r="BK113" i="8"/>
  <c r="J113" i="8"/>
  <c r="BI112" i="8"/>
  <c r="BH112" i="8"/>
  <c r="BG112" i="8"/>
  <c r="BF112" i="8"/>
  <c r="BE112" i="8"/>
  <c r="T112" i="8"/>
  <c r="R112" i="8"/>
  <c r="P112" i="8"/>
  <c r="BK112" i="8"/>
  <c r="J112" i="8"/>
  <c r="BI111" i="8"/>
  <c r="BH111" i="8"/>
  <c r="BG111" i="8"/>
  <c r="BF111" i="8"/>
  <c r="BE111" i="8"/>
  <c r="T111" i="8"/>
  <c r="R111" i="8"/>
  <c r="P111" i="8"/>
  <c r="BK111" i="8"/>
  <c r="J111" i="8"/>
  <c r="BI109" i="8"/>
  <c r="BH109" i="8"/>
  <c r="BG109" i="8"/>
  <c r="BF109" i="8"/>
  <c r="BE109" i="8"/>
  <c r="T109" i="8"/>
  <c r="R109" i="8"/>
  <c r="P109" i="8"/>
  <c r="BK109" i="8"/>
  <c r="J109" i="8"/>
  <c r="BI108" i="8"/>
  <c r="BH108" i="8"/>
  <c r="BG108" i="8"/>
  <c r="BF108" i="8"/>
  <c r="BE108" i="8"/>
  <c r="T108" i="8"/>
  <c r="R108" i="8"/>
  <c r="P108" i="8"/>
  <c r="BK108" i="8"/>
  <c r="J108" i="8"/>
  <c r="BI106" i="8"/>
  <c r="BH106" i="8"/>
  <c r="BG106" i="8"/>
  <c r="BF106" i="8"/>
  <c r="BE106" i="8"/>
  <c r="T106" i="8"/>
  <c r="R106" i="8"/>
  <c r="P106" i="8"/>
  <c r="BK106" i="8"/>
  <c r="J106" i="8"/>
  <c r="BI105" i="8"/>
  <c r="BH105" i="8"/>
  <c r="BG105" i="8"/>
  <c r="BF105" i="8"/>
  <c r="BE105" i="8"/>
  <c r="T105" i="8"/>
  <c r="R105" i="8"/>
  <c r="P105" i="8"/>
  <c r="BK105" i="8"/>
  <c r="J105" i="8"/>
  <c r="BI103" i="8"/>
  <c r="BH103" i="8"/>
  <c r="BG103" i="8"/>
  <c r="BF103" i="8"/>
  <c r="BE103" i="8"/>
  <c r="T103" i="8"/>
  <c r="R103" i="8"/>
  <c r="P103" i="8"/>
  <c r="BK103" i="8"/>
  <c r="J103" i="8"/>
  <c r="BI102" i="8"/>
  <c r="BH102" i="8"/>
  <c r="BG102" i="8"/>
  <c r="BF102" i="8"/>
  <c r="BE102" i="8"/>
  <c r="T102" i="8"/>
  <c r="R102" i="8"/>
  <c r="P102" i="8"/>
  <c r="BK102" i="8"/>
  <c r="J102" i="8"/>
  <c r="BI101" i="8"/>
  <c r="BH101" i="8"/>
  <c r="BG101" i="8"/>
  <c r="BF101" i="8"/>
  <c r="BE101" i="8"/>
  <c r="T101" i="8"/>
  <c r="R101" i="8"/>
  <c r="P101" i="8"/>
  <c r="BK101" i="8"/>
  <c r="J101" i="8"/>
  <c r="BI99" i="8"/>
  <c r="BH99" i="8"/>
  <c r="BG99" i="8"/>
  <c r="BF99" i="8"/>
  <c r="BE99" i="8"/>
  <c r="T99" i="8"/>
  <c r="R99" i="8"/>
  <c r="P99" i="8"/>
  <c r="BK99" i="8"/>
  <c r="J99" i="8"/>
  <c r="BI98" i="8"/>
  <c r="BH98" i="8"/>
  <c r="BG98" i="8"/>
  <c r="BF98" i="8"/>
  <c r="BE98" i="8"/>
  <c r="T98" i="8"/>
  <c r="R98" i="8"/>
  <c r="P98" i="8"/>
  <c r="BK98" i="8"/>
  <c r="J98" i="8"/>
  <c r="BI96" i="8"/>
  <c r="BH96" i="8"/>
  <c r="BG96" i="8"/>
  <c r="BF96" i="8"/>
  <c r="BE96" i="8"/>
  <c r="T96" i="8"/>
  <c r="R96" i="8"/>
  <c r="P96" i="8"/>
  <c r="BK96" i="8"/>
  <c r="J96" i="8"/>
  <c r="BI95" i="8"/>
  <c r="BH95" i="8"/>
  <c r="BG95" i="8"/>
  <c r="BF95" i="8"/>
  <c r="BE95" i="8"/>
  <c r="T95" i="8"/>
  <c r="R95" i="8"/>
  <c r="P95" i="8"/>
  <c r="BK95" i="8"/>
  <c r="J95" i="8"/>
  <c r="BI93" i="8"/>
  <c r="BH93" i="8"/>
  <c r="BG93" i="8"/>
  <c r="BF93" i="8"/>
  <c r="BE93" i="8"/>
  <c r="T93" i="8"/>
  <c r="R93" i="8"/>
  <c r="P93" i="8"/>
  <c r="BK93" i="8"/>
  <c r="J93" i="8"/>
  <c r="BI92" i="8"/>
  <c r="BH92" i="8"/>
  <c r="BG92" i="8"/>
  <c r="BF92" i="8"/>
  <c r="T92" i="8"/>
  <c r="R92" i="8"/>
  <c r="P92" i="8"/>
  <c r="BK92" i="8"/>
  <c r="J92" i="8"/>
  <c r="BE92" i="8" s="1"/>
  <c r="BI91" i="8"/>
  <c r="F34" i="8" s="1"/>
  <c r="BD58" i="1" s="1"/>
  <c r="BH91" i="8"/>
  <c r="F33" i="8" s="1"/>
  <c r="BC58" i="1" s="1"/>
  <c r="BG91" i="8"/>
  <c r="F32" i="8" s="1"/>
  <c r="BB58" i="1" s="1"/>
  <c r="BF91" i="8"/>
  <c r="BE91" i="8"/>
  <c r="T91" i="8"/>
  <c r="R91" i="8"/>
  <c r="R90" i="8" s="1"/>
  <c r="P91" i="8"/>
  <c r="P90" i="8" s="1"/>
  <c r="P89" i="8" s="1"/>
  <c r="P88" i="8" s="1"/>
  <c r="AU58" i="1" s="1"/>
  <c r="BK91" i="8"/>
  <c r="BK90" i="8" s="1"/>
  <c r="J91" i="8"/>
  <c r="J84" i="8"/>
  <c r="F84" i="8"/>
  <c r="F82" i="8"/>
  <c r="E80" i="8"/>
  <c r="F52" i="8"/>
  <c r="J51" i="8"/>
  <c r="F51" i="8"/>
  <c r="F49" i="8"/>
  <c r="E47" i="8"/>
  <c r="J18" i="8"/>
  <c r="E18" i="8"/>
  <c r="F85" i="8" s="1"/>
  <c r="J17" i="8"/>
  <c r="J12" i="8"/>
  <c r="J49" i="8" s="1"/>
  <c r="E7" i="8"/>
  <c r="E45" i="8" s="1"/>
  <c r="AY57" i="1"/>
  <c r="AX57" i="1"/>
  <c r="BI97" i="7"/>
  <c r="BH97" i="7"/>
  <c r="BG97" i="7"/>
  <c r="BF97" i="7"/>
  <c r="BE97" i="7"/>
  <c r="T97" i="7"/>
  <c r="R97" i="7"/>
  <c r="P97" i="7"/>
  <c r="BK97" i="7"/>
  <c r="J97" i="7"/>
  <c r="BI96" i="7"/>
  <c r="BH96" i="7"/>
  <c r="BG96" i="7"/>
  <c r="BF96" i="7"/>
  <c r="T96" i="7"/>
  <c r="R96" i="7"/>
  <c r="P96" i="7"/>
  <c r="BK96" i="7"/>
  <c r="J96" i="7"/>
  <c r="BE96" i="7" s="1"/>
  <c r="BI95" i="7"/>
  <c r="BH95" i="7"/>
  <c r="BG95" i="7"/>
  <c r="BF95" i="7"/>
  <c r="BE95" i="7"/>
  <c r="T95" i="7"/>
  <c r="R95" i="7"/>
  <c r="P95" i="7"/>
  <c r="BK95" i="7"/>
  <c r="J95" i="7"/>
  <c r="BI94" i="7"/>
  <c r="BH94" i="7"/>
  <c r="BG94" i="7"/>
  <c r="BF94" i="7"/>
  <c r="T94" i="7"/>
  <c r="R94" i="7"/>
  <c r="P94" i="7"/>
  <c r="BK94" i="7"/>
  <c r="J94" i="7"/>
  <c r="BE94" i="7" s="1"/>
  <c r="BI93" i="7"/>
  <c r="BH93" i="7"/>
  <c r="BG93" i="7"/>
  <c r="BF93" i="7"/>
  <c r="BE93" i="7"/>
  <c r="T93" i="7"/>
  <c r="R93" i="7"/>
  <c r="P93" i="7"/>
  <c r="BK93" i="7"/>
  <c r="J93" i="7"/>
  <c r="BI92" i="7"/>
  <c r="BH92" i="7"/>
  <c r="BG92" i="7"/>
  <c r="BF92" i="7"/>
  <c r="T92" i="7"/>
  <c r="R92" i="7"/>
  <c r="P92" i="7"/>
  <c r="BK92" i="7"/>
  <c r="J92" i="7"/>
  <c r="BE92" i="7" s="1"/>
  <c r="BI91" i="7"/>
  <c r="BH91" i="7"/>
  <c r="BG91" i="7"/>
  <c r="BF91" i="7"/>
  <c r="BE91" i="7"/>
  <c r="T91" i="7"/>
  <c r="R91" i="7"/>
  <c r="P91" i="7"/>
  <c r="BK91" i="7"/>
  <c r="J91" i="7"/>
  <c r="BI90" i="7"/>
  <c r="BH90" i="7"/>
  <c r="BG90" i="7"/>
  <c r="BF90" i="7"/>
  <c r="T90" i="7"/>
  <c r="R90" i="7"/>
  <c r="P90" i="7"/>
  <c r="BK90" i="7"/>
  <c r="J90" i="7"/>
  <c r="BE90" i="7" s="1"/>
  <c r="BI89" i="7"/>
  <c r="BH89" i="7"/>
  <c r="BG89" i="7"/>
  <c r="BF89" i="7"/>
  <c r="BE89" i="7"/>
  <c r="T89" i="7"/>
  <c r="R89" i="7"/>
  <c r="P89" i="7"/>
  <c r="BK89" i="7"/>
  <c r="J89" i="7"/>
  <c r="BI88" i="7"/>
  <c r="BH88" i="7"/>
  <c r="BG88" i="7"/>
  <c r="BF88" i="7"/>
  <c r="T88" i="7"/>
  <c r="R88" i="7"/>
  <c r="P88" i="7"/>
  <c r="BK88" i="7"/>
  <c r="J88" i="7"/>
  <c r="BE88" i="7" s="1"/>
  <c r="BI87" i="7"/>
  <c r="BH87" i="7"/>
  <c r="BG87" i="7"/>
  <c r="BF87" i="7"/>
  <c r="J31" i="7" s="1"/>
  <c r="AW57" i="1" s="1"/>
  <c r="BE87" i="7"/>
  <c r="T87" i="7"/>
  <c r="R87" i="7"/>
  <c r="P87" i="7"/>
  <c r="BK87" i="7"/>
  <c r="J87" i="7"/>
  <c r="BI86" i="7"/>
  <c r="BH86" i="7"/>
  <c r="BG86" i="7"/>
  <c r="BF86" i="7"/>
  <c r="T86" i="7"/>
  <c r="R86" i="7"/>
  <c r="P86" i="7"/>
  <c r="BK86" i="7"/>
  <c r="J86" i="7"/>
  <c r="BE86" i="7" s="1"/>
  <c r="BI85" i="7"/>
  <c r="BH85" i="7"/>
  <c r="BG85" i="7"/>
  <c r="BF85" i="7"/>
  <c r="BE85" i="7"/>
  <c r="T85" i="7"/>
  <c r="R85" i="7"/>
  <c r="P85" i="7"/>
  <c r="BK85" i="7"/>
  <c r="J85" i="7"/>
  <c r="BI84" i="7"/>
  <c r="BH84" i="7"/>
  <c r="BG84" i="7"/>
  <c r="BF84" i="7"/>
  <c r="T84" i="7"/>
  <c r="R84" i="7"/>
  <c r="P84" i="7"/>
  <c r="BK84" i="7"/>
  <c r="J84" i="7"/>
  <c r="BE84" i="7" s="1"/>
  <c r="BI83" i="7"/>
  <c r="BH83" i="7"/>
  <c r="BG83" i="7"/>
  <c r="BF83" i="7"/>
  <c r="BE83" i="7"/>
  <c r="T83" i="7"/>
  <c r="R83" i="7"/>
  <c r="P83" i="7"/>
  <c r="BK83" i="7"/>
  <c r="J83" i="7"/>
  <c r="BI82" i="7"/>
  <c r="BH82" i="7"/>
  <c r="BG82" i="7"/>
  <c r="F32" i="7" s="1"/>
  <c r="BB57" i="1" s="1"/>
  <c r="BF82" i="7"/>
  <c r="T82" i="7"/>
  <c r="R82" i="7"/>
  <c r="P82" i="7"/>
  <c r="BK82" i="7"/>
  <c r="J82" i="7"/>
  <c r="BE82" i="7" s="1"/>
  <c r="BI81" i="7"/>
  <c r="BH81" i="7"/>
  <c r="BG81" i="7"/>
  <c r="BF81" i="7"/>
  <c r="BE81" i="7"/>
  <c r="T81" i="7"/>
  <c r="R81" i="7"/>
  <c r="R80" i="7" s="1"/>
  <c r="R79" i="7" s="1"/>
  <c r="R78" i="7" s="1"/>
  <c r="P81" i="7"/>
  <c r="P80" i="7" s="1"/>
  <c r="P79" i="7" s="1"/>
  <c r="P78" i="7" s="1"/>
  <c r="AU57" i="1" s="1"/>
  <c r="BK81" i="7"/>
  <c r="J81" i="7"/>
  <c r="J74" i="7"/>
  <c r="F74" i="7"/>
  <c r="J72" i="7"/>
  <c r="F72" i="7"/>
  <c r="E70" i="7"/>
  <c r="J51" i="7"/>
  <c r="F51" i="7"/>
  <c r="F49" i="7"/>
  <c r="E47" i="7"/>
  <c r="J18" i="7"/>
  <c r="E18" i="7"/>
  <c r="F75" i="7" s="1"/>
  <c r="J17" i="7"/>
  <c r="J12" i="7"/>
  <c r="J49" i="7" s="1"/>
  <c r="E7" i="7"/>
  <c r="P179" i="6"/>
  <c r="T156" i="6"/>
  <c r="R143" i="6"/>
  <c r="P120" i="6"/>
  <c r="T113" i="6"/>
  <c r="AY56" i="1"/>
  <c r="AX56" i="1"/>
  <c r="BI187" i="6"/>
  <c r="BH187" i="6"/>
  <c r="BG187" i="6"/>
  <c r="BF187" i="6"/>
  <c r="BE187" i="6"/>
  <c r="T187" i="6"/>
  <c r="R187" i="6"/>
  <c r="P187" i="6"/>
  <c r="BK187" i="6"/>
  <c r="J187" i="6"/>
  <c r="BI185" i="6"/>
  <c r="BH185" i="6"/>
  <c r="BG185" i="6"/>
  <c r="BF185" i="6"/>
  <c r="T185" i="6"/>
  <c r="T184" i="6" s="1"/>
  <c r="R185" i="6"/>
  <c r="R184" i="6" s="1"/>
  <c r="P185" i="6"/>
  <c r="BK185" i="6"/>
  <c r="BK184" i="6" s="1"/>
  <c r="J184" i="6" s="1"/>
  <c r="J71" i="6" s="1"/>
  <c r="J185" i="6"/>
  <c r="BE185" i="6" s="1"/>
  <c r="BI183" i="6"/>
  <c r="BH183" i="6"/>
  <c r="BG183" i="6"/>
  <c r="BF183" i="6"/>
  <c r="T183" i="6"/>
  <c r="R183" i="6"/>
  <c r="P183" i="6"/>
  <c r="BK183" i="6"/>
  <c r="J183" i="6"/>
  <c r="BE183" i="6" s="1"/>
  <c r="BI181" i="6"/>
  <c r="BH181" i="6"/>
  <c r="BG181" i="6"/>
  <c r="BF181" i="6"/>
  <c r="BE181" i="6"/>
  <c r="T181" i="6"/>
  <c r="R181" i="6"/>
  <c r="P181" i="6"/>
  <c r="BK181" i="6"/>
  <c r="J181" i="6"/>
  <c r="BI180" i="6"/>
  <c r="BH180" i="6"/>
  <c r="BG180" i="6"/>
  <c r="BF180" i="6"/>
  <c r="T180" i="6"/>
  <c r="R180" i="6"/>
  <c r="R179" i="6" s="1"/>
  <c r="P180" i="6"/>
  <c r="BK180" i="6"/>
  <c r="J180" i="6"/>
  <c r="BE180" i="6" s="1"/>
  <c r="BI178" i="6"/>
  <c r="BH178" i="6"/>
  <c r="BG178" i="6"/>
  <c r="BF178" i="6"/>
  <c r="BE178" i="6"/>
  <c r="T178" i="6"/>
  <c r="R178" i="6"/>
  <c r="P178" i="6"/>
  <c r="BK178" i="6"/>
  <c r="J178" i="6"/>
  <c r="BI176" i="6"/>
  <c r="BH176" i="6"/>
  <c r="BG176" i="6"/>
  <c r="BF176" i="6"/>
  <c r="T176" i="6"/>
  <c r="R176" i="6"/>
  <c r="P176" i="6"/>
  <c r="BK176" i="6"/>
  <c r="J176" i="6"/>
  <c r="BE176" i="6" s="1"/>
  <c r="BI175" i="6"/>
  <c r="BH175" i="6"/>
  <c r="BG175" i="6"/>
  <c r="BF175" i="6"/>
  <c r="BE175" i="6"/>
  <c r="T175" i="6"/>
  <c r="R175" i="6"/>
  <c r="P175" i="6"/>
  <c r="BK175" i="6"/>
  <c r="J175" i="6"/>
  <c r="BI173" i="6"/>
  <c r="BH173" i="6"/>
  <c r="BG173" i="6"/>
  <c r="BF173" i="6"/>
  <c r="T173" i="6"/>
  <c r="R173" i="6"/>
  <c r="P173" i="6"/>
  <c r="BK173" i="6"/>
  <c r="J173" i="6"/>
  <c r="BE173" i="6" s="1"/>
  <c r="BI171" i="6"/>
  <c r="BH171" i="6"/>
  <c r="BG171" i="6"/>
  <c r="BF171" i="6"/>
  <c r="BE171" i="6"/>
  <c r="T171" i="6"/>
  <c r="R171" i="6"/>
  <c r="P171" i="6"/>
  <c r="BK171" i="6"/>
  <c r="J171" i="6"/>
  <c r="BI169" i="6"/>
  <c r="BH169" i="6"/>
  <c r="BG169" i="6"/>
  <c r="BF169" i="6"/>
  <c r="T169" i="6"/>
  <c r="R169" i="6"/>
  <c r="P169" i="6"/>
  <c r="BK169" i="6"/>
  <c r="J169" i="6"/>
  <c r="BE169" i="6" s="1"/>
  <c r="BI167" i="6"/>
  <c r="BH167" i="6"/>
  <c r="BG167" i="6"/>
  <c r="BF167" i="6"/>
  <c r="BE167" i="6"/>
  <c r="T167" i="6"/>
  <c r="R167" i="6"/>
  <c r="R166" i="6" s="1"/>
  <c r="P167" i="6"/>
  <c r="P166" i="6" s="1"/>
  <c r="BK167" i="6"/>
  <c r="BK166" i="6" s="1"/>
  <c r="J166" i="6" s="1"/>
  <c r="J69" i="6" s="1"/>
  <c r="J167" i="6"/>
  <c r="BI165" i="6"/>
  <c r="BH165" i="6"/>
  <c r="BG165" i="6"/>
  <c r="BF165" i="6"/>
  <c r="BE165" i="6"/>
  <c r="T165" i="6"/>
  <c r="R165" i="6"/>
  <c r="P165" i="6"/>
  <c r="BK165" i="6"/>
  <c r="J165" i="6"/>
  <c r="BI163" i="6"/>
  <c r="BH163" i="6"/>
  <c r="BG163" i="6"/>
  <c r="BF163" i="6"/>
  <c r="T163" i="6"/>
  <c r="R163" i="6"/>
  <c r="P163" i="6"/>
  <c r="BK163" i="6"/>
  <c r="J163" i="6"/>
  <c r="BE163" i="6" s="1"/>
  <c r="BI161" i="6"/>
  <c r="BH161" i="6"/>
  <c r="BG161" i="6"/>
  <c r="BF161" i="6"/>
  <c r="BE161" i="6"/>
  <c r="T161" i="6"/>
  <c r="R161" i="6"/>
  <c r="P161" i="6"/>
  <c r="BK161" i="6"/>
  <c r="J161" i="6"/>
  <c r="BI159" i="6"/>
  <c r="BH159" i="6"/>
  <c r="BG159" i="6"/>
  <c r="BF159" i="6"/>
  <c r="T159" i="6"/>
  <c r="R159" i="6"/>
  <c r="P159" i="6"/>
  <c r="BK159" i="6"/>
  <c r="J159" i="6"/>
  <c r="BE159" i="6" s="1"/>
  <c r="BI157" i="6"/>
  <c r="BH157" i="6"/>
  <c r="BG157" i="6"/>
  <c r="BF157" i="6"/>
  <c r="BE157" i="6"/>
  <c r="T157" i="6"/>
  <c r="R157" i="6"/>
  <c r="R156" i="6" s="1"/>
  <c r="P157" i="6"/>
  <c r="BK157" i="6"/>
  <c r="BK156" i="6" s="1"/>
  <c r="J156" i="6" s="1"/>
  <c r="J68" i="6" s="1"/>
  <c r="J157" i="6"/>
  <c r="BI155" i="6"/>
  <c r="BH155" i="6"/>
  <c r="BG155" i="6"/>
  <c r="BF155" i="6"/>
  <c r="T155" i="6"/>
  <c r="R155" i="6"/>
  <c r="P155" i="6"/>
  <c r="BK155" i="6"/>
  <c r="J155" i="6"/>
  <c r="BE155" i="6" s="1"/>
  <c r="BI153" i="6"/>
  <c r="BH153" i="6"/>
  <c r="BG153" i="6"/>
  <c r="BF153" i="6"/>
  <c r="BE153" i="6"/>
  <c r="T153" i="6"/>
  <c r="R153" i="6"/>
  <c r="P153" i="6"/>
  <c r="BK153" i="6"/>
  <c r="J153" i="6"/>
  <c r="BI151" i="6"/>
  <c r="BH151" i="6"/>
  <c r="BG151" i="6"/>
  <c r="BF151" i="6"/>
  <c r="T151" i="6"/>
  <c r="R151" i="6"/>
  <c r="P151" i="6"/>
  <c r="BK151" i="6"/>
  <c r="J151" i="6"/>
  <c r="BE151" i="6" s="1"/>
  <c r="BI149" i="6"/>
  <c r="BH149" i="6"/>
  <c r="BG149" i="6"/>
  <c r="BF149" i="6"/>
  <c r="BE149" i="6"/>
  <c r="T149" i="6"/>
  <c r="R149" i="6"/>
  <c r="P149" i="6"/>
  <c r="BK149" i="6"/>
  <c r="J149" i="6"/>
  <c r="BI147" i="6"/>
  <c r="BH147" i="6"/>
  <c r="BG147" i="6"/>
  <c r="BF147" i="6"/>
  <c r="T147" i="6"/>
  <c r="T146" i="6" s="1"/>
  <c r="R147" i="6"/>
  <c r="R146" i="6" s="1"/>
  <c r="P147" i="6"/>
  <c r="BK147" i="6"/>
  <c r="BK146" i="6" s="1"/>
  <c r="J147" i="6"/>
  <c r="BE147" i="6" s="1"/>
  <c r="BI144" i="6"/>
  <c r="BH144" i="6"/>
  <c r="BG144" i="6"/>
  <c r="BF144" i="6"/>
  <c r="T144" i="6"/>
  <c r="T143" i="6" s="1"/>
  <c r="R144" i="6"/>
  <c r="P144" i="6"/>
  <c r="P143" i="6" s="1"/>
  <c r="BK144" i="6"/>
  <c r="BK143" i="6" s="1"/>
  <c r="J143" i="6" s="1"/>
  <c r="J144" i="6"/>
  <c r="BE144" i="6" s="1"/>
  <c r="J65" i="6"/>
  <c r="BI142" i="6"/>
  <c r="BH142" i="6"/>
  <c r="BG142" i="6"/>
  <c r="BF142" i="6"/>
  <c r="T142" i="6"/>
  <c r="R142" i="6"/>
  <c r="P142" i="6"/>
  <c r="BK142" i="6"/>
  <c r="J142" i="6"/>
  <c r="BE142" i="6" s="1"/>
  <c r="BI141" i="6"/>
  <c r="BH141" i="6"/>
  <c r="BG141" i="6"/>
  <c r="BF141" i="6"/>
  <c r="BE141" i="6"/>
  <c r="T141" i="6"/>
  <c r="R141" i="6"/>
  <c r="P141" i="6"/>
  <c r="BK141" i="6"/>
  <c r="J141" i="6"/>
  <c r="BI140" i="6"/>
  <c r="BH140" i="6"/>
  <c r="BG140" i="6"/>
  <c r="BF140" i="6"/>
  <c r="T140" i="6"/>
  <c r="R140" i="6"/>
  <c r="P140" i="6"/>
  <c r="BK140" i="6"/>
  <c r="J140" i="6"/>
  <c r="BE140" i="6" s="1"/>
  <c r="BI138" i="6"/>
  <c r="BH138" i="6"/>
  <c r="BG138" i="6"/>
  <c r="BF138" i="6"/>
  <c r="BE138" i="6"/>
  <c r="T138" i="6"/>
  <c r="R138" i="6"/>
  <c r="P138" i="6"/>
  <c r="BK138" i="6"/>
  <c r="J138" i="6"/>
  <c r="BI136" i="6"/>
  <c r="BH136" i="6"/>
  <c r="BG136" i="6"/>
  <c r="BF136" i="6"/>
  <c r="BE136" i="6"/>
  <c r="T136" i="6"/>
  <c r="R136" i="6"/>
  <c r="P136" i="6"/>
  <c r="BK136" i="6"/>
  <c r="J136" i="6"/>
  <c r="BI134" i="6"/>
  <c r="BH134" i="6"/>
  <c r="BG134" i="6"/>
  <c r="BF134" i="6"/>
  <c r="BE134" i="6"/>
  <c r="T134" i="6"/>
  <c r="R134" i="6"/>
  <c r="P134" i="6"/>
  <c r="BK134" i="6"/>
  <c r="BK131" i="6" s="1"/>
  <c r="J131" i="6" s="1"/>
  <c r="J64" i="6" s="1"/>
  <c r="J134" i="6"/>
  <c r="BI132" i="6"/>
  <c r="BH132" i="6"/>
  <c r="BG132" i="6"/>
  <c r="BF132" i="6"/>
  <c r="BE132" i="6"/>
  <c r="T132" i="6"/>
  <c r="T131" i="6" s="1"/>
  <c r="R132" i="6"/>
  <c r="R131" i="6" s="1"/>
  <c r="P132" i="6"/>
  <c r="P131" i="6" s="1"/>
  <c r="BK132" i="6"/>
  <c r="J132" i="6"/>
  <c r="BI130" i="6"/>
  <c r="BH130" i="6"/>
  <c r="BG130" i="6"/>
  <c r="BF130" i="6"/>
  <c r="T130" i="6"/>
  <c r="R130" i="6"/>
  <c r="P130" i="6"/>
  <c r="BK130" i="6"/>
  <c r="J130" i="6"/>
  <c r="BE130" i="6" s="1"/>
  <c r="BI129" i="6"/>
  <c r="BH129" i="6"/>
  <c r="BG129" i="6"/>
  <c r="BF129" i="6"/>
  <c r="T129" i="6"/>
  <c r="R129" i="6"/>
  <c r="P129" i="6"/>
  <c r="BK129" i="6"/>
  <c r="J129" i="6"/>
  <c r="BE129" i="6" s="1"/>
  <c r="BI124" i="6"/>
  <c r="BH124" i="6"/>
  <c r="BG124" i="6"/>
  <c r="BF124" i="6"/>
  <c r="BE124" i="6"/>
  <c r="T124" i="6"/>
  <c r="T123" i="6" s="1"/>
  <c r="R124" i="6"/>
  <c r="R123" i="6" s="1"/>
  <c r="P124" i="6"/>
  <c r="P123" i="6" s="1"/>
  <c r="BK124" i="6"/>
  <c r="BK123" i="6" s="1"/>
  <c r="J123" i="6" s="1"/>
  <c r="J63" i="6" s="1"/>
  <c r="J124" i="6"/>
  <c r="BI121" i="6"/>
  <c r="BH121" i="6"/>
  <c r="BG121" i="6"/>
  <c r="BF121" i="6"/>
  <c r="BE121" i="6"/>
  <c r="T121" i="6"/>
  <c r="T120" i="6" s="1"/>
  <c r="R121" i="6"/>
  <c r="R120" i="6" s="1"/>
  <c r="P121" i="6"/>
  <c r="BK121" i="6"/>
  <c r="BK120" i="6" s="1"/>
  <c r="J120" i="6" s="1"/>
  <c r="J62" i="6" s="1"/>
  <c r="J121" i="6"/>
  <c r="BI119" i="6"/>
  <c r="BH119" i="6"/>
  <c r="BG119" i="6"/>
  <c r="BF119" i="6"/>
  <c r="T119" i="6"/>
  <c r="T118" i="6" s="1"/>
  <c r="R119" i="6"/>
  <c r="R118" i="6" s="1"/>
  <c r="P119" i="6"/>
  <c r="P118" i="6" s="1"/>
  <c r="BK119" i="6"/>
  <c r="BK118" i="6" s="1"/>
  <c r="J118" i="6" s="1"/>
  <c r="J61" i="6" s="1"/>
  <c r="J119" i="6"/>
  <c r="BE119" i="6" s="1"/>
  <c r="BI117" i="6"/>
  <c r="BH117" i="6"/>
  <c r="BG117" i="6"/>
  <c r="BF117" i="6"/>
  <c r="T117" i="6"/>
  <c r="R117" i="6"/>
  <c r="P117" i="6"/>
  <c r="BK117" i="6"/>
  <c r="J117" i="6"/>
  <c r="BE117" i="6" s="1"/>
  <c r="BI116" i="6"/>
  <c r="BH116" i="6"/>
  <c r="BG116" i="6"/>
  <c r="BF116" i="6"/>
  <c r="BE116" i="6"/>
  <c r="T116" i="6"/>
  <c r="R116" i="6"/>
  <c r="P116" i="6"/>
  <c r="BK116" i="6"/>
  <c r="J116" i="6"/>
  <c r="BI114" i="6"/>
  <c r="BH114" i="6"/>
  <c r="BG114" i="6"/>
  <c r="BF114" i="6"/>
  <c r="BE114" i="6"/>
  <c r="T114" i="6"/>
  <c r="R114" i="6"/>
  <c r="R113" i="6" s="1"/>
  <c r="P114" i="6"/>
  <c r="P113" i="6" s="1"/>
  <c r="BK114" i="6"/>
  <c r="BK113" i="6" s="1"/>
  <c r="J113" i="6" s="1"/>
  <c r="J60" i="6" s="1"/>
  <c r="J114" i="6"/>
  <c r="BI112" i="6"/>
  <c r="BH112" i="6"/>
  <c r="BG112" i="6"/>
  <c r="BF112" i="6"/>
  <c r="T112" i="6"/>
  <c r="R112" i="6"/>
  <c r="P112" i="6"/>
  <c r="BK112" i="6"/>
  <c r="J112" i="6"/>
  <c r="BE112" i="6" s="1"/>
  <c r="BI111" i="6"/>
  <c r="BH111" i="6"/>
  <c r="BG111" i="6"/>
  <c r="BF111" i="6"/>
  <c r="T111" i="6"/>
  <c r="R111" i="6"/>
  <c r="P111" i="6"/>
  <c r="BK111" i="6"/>
  <c r="J111" i="6"/>
  <c r="BE111" i="6" s="1"/>
  <c r="BI109" i="6"/>
  <c r="BH109" i="6"/>
  <c r="BG109" i="6"/>
  <c r="BF109" i="6"/>
  <c r="T109" i="6"/>
  <c r="R109" i="6"/>
  <c r="P109" i="6"/>
  <c r="BK109" i="6"/>
  <c r="J109" i="6"/>
  <c r="BE109" i="6" s="1"/>
  <c r="BI107" i="6"/>
  <c r="BH107" i="6"/>
  <c r="BG107" i="6"/>
  <c r="BF107" i="6"/>
  <c r="T107" i="6"/>
  <c r="R107" i="6"/>
  <c r="P107" i="6"/>
  <c r="BK107" i="6"/>
  <c r="J107" i="6"/>
  <c r="BE107" i="6" s="1"/>
  <c r="BI105" i="6"/>
  <c r="BH105" i="6"/>
  <c r="BG105" i="6"/>
  <c r="BF105" i="6"/>
  <c r="BE105" i="6"/>
  <c r="T105" i="6"/>
  <c r="R105" i="6"/>
  <c r="P105" i="6"/>
  <c r="BK105" i="6"/>
  <c r="J105" i="6"/>
  <c r="BI103" i="6"/>
  <c r="BH103" i="6"/>
  <c r="BG103" i="6"/>
  <c r="BF103" i="6"/>
  <c r="T103" i="6"/>
  <c r="T102" i="6" s="1"/>
  <c r="R103" i="6"/>
  <c r="R102" i="6" s="1"/>
  <c r="P103" i="6"/>
  <c r="BK103" i="6"/>
  <c r="BK102" i="6" s="1"/>
  <c r="J102" i="6" s="1"/>
  <c r="J59" i="6" s="1"/>
  <c r="J103" i="6"/>
  <c r="BE103" i="6" s="1"/>
  <c r="BI100" i="6"/>
  <c r="BH100" i="6"/>
  <c r="BG100" i="6"/>
  <c r="BF100" i="6"/>
  <c r="T100" i="6"/>
  <c r="R100" i="6"/>
  <c r="P100" i="6"/>
  <c r="BK100" i="6"/>
  <c r="J100" i="6"/>
  <c r="BE100" i="6" s="1"/>
  <c r="BI99" i="6"/>
  <c r="BH99" i="6"/>
  <c r="BG99" i="6"/>
  <c r="BF99" i="6"/>
  <c r="BE99" i="6"/>
  <c r="T99" i="6"/>
  <c r="R99" i="6"/>
  <c r="P99" i="6"/>
  <c r="BK99" i="6"/>
  <c r="J99" i="6"/>
  <c r="BI98" i="6"/>
  <c r="BH98" i="6"/>
  <c r="BG98" i="6"/>
  <c r="BF98" i="6"/>
  <c r="T98" i="6"/>
  <c r="R98" i="6"/>
  <c r="P98" i="6"/>
  <c r="BK98" i="6"/>
  <c r="J98" i="6"/>
  <c r="BE98" i="6" s="1"/>
  <c r="BI97" i="6"/>
  <c r="BH97" i="6"/>
  <c r="BG97" i="6"/>
  <c r="BF97" i="6"/>
  <c r="BE97" i="6"/>
  <c r="T97" i="6"/>
  <c r="R97" i="6"/>
  <c r="P97" i="6"/>
  <c r="BK97" i="6"/>
  <c r="J97" i="6"/>
  <c r="BI96" i="6"/>
  <c r="BH96" i="6"/>
  <c r="BG96" i="6"/>
  <c r="BF96" i="6"/>
  <c r="BE96" i="6"/>
  <c r="T96" i="6"/>
  <c r="R96" i="6"/>
  <c r="P96" i="6"/>
  <c r="BK96" i="6"/>
  <c r="J96" i="6"/>
  <c r="BI94" i="6"/>
  <c r="F34" i="6" s="1"/>
  <c r="BD56" i="1" s="1"/>
  <c r="BH94" i="6"/>
  <c r="BG94" i="6"/>
  <c r="F32" i="6" s="1"/>
  <c r="BB56" i="1" s="1"/>
  <c r="BF94" i="6"/>
  <c r="BE94" i="6"/>
  <c r="T94" i="6"/>
  <c r="T93" i="6" s="1"/>
  <c r="R94" i="6"/>
  <c r="P94" i="6"/>
  <c r="P93" i="6" s="1"/>
  <c r="BK94" i="6"/>
  <c r="BK93" i="6" s="1"/>
  <c r="J94" i="6"/>
  <c r="F88" i="6"/>
  <c r="J87" i="6"/>
  <c r="F87" i="6"/>
  <c r="F85" i="6"/>
  <c r="E83" i="6"/>
  <c r="J51" i="6"/>
  <c r="F51" i="6"/>
  <c r="F49" i="6"/>
  <c r="E47" i="6"/>
  <c r="J18" i="6"/>
  <c r="E18" i="6"/>
  <c r="F52" i="6" s="1"/>
  <c r="J17" i="6"/>
  <c r="J12" i="6"/>
  <c r="J49" i="6" s="1"/>
  <c r="E7" i="6"/>
  <c r="E45" i="6" s="1"/>
  <c r="BK162" i="5"/>
  <c r="J162" i="5" s="1"/>
  <c r="J68" i="5" s="1"/>
  <c r="R152" i="5"/>
  <c r="T150" i="5"/>
  <c r="BK150" i="5"/>
  <c r="J150" i="5" s="1"/>
  <c r="J64" i="5" s="1"/>
  <c r="BK124" i="5"/>
  <c r="J124" i="5" s="1"/>
  <c r="J60" i="5" s="1"/>
  <c r="AY55" i="1"/>
  <c r="AX55" i="1"/>
  <c r="BI166" i="5"/>
  <c r="BH166" i="5"/>
  <c r="BG166" i="5"/>
  <c r="BF166" i="5"/>
  <c r="BE166" i="5"/>
  <c r="T166" i="5"/>
  <c r="R166" i="5"/>
  <c r="P166" i="5"/>
  <c r="BK166" i="5"/>
  <c r="J166" i="5"/>
  <c r="BI165" i="5"/>
  <c r="BH165" i="5"/>
  <c r="BG165" i="5"/>
  <c r="BF165" i="5"/>
  <c r="T165" i="5"/>
  <c r="T162" i="5" s="1"/>
  <c r="R165" i="5"/>
  <c r="P165" i="5"/>
  <c r="BK165" i="5"/>
  <c r="J165" i="5"/>
  <c r="BE165" i="5" s="1"/>
  <c r="BI164" i="5"/>
  <c r="BH164" i="5"/>
  <c r="BG164" i="5"/>
  <c r="BF164" i="5"/>
  <c r="BE164" i="5"/>
  <c r="T164" i="5"/>
  <c r="R164" i="5"/>
  <c r="P164" i="5"/>
  <c r="BK164" i="5"/>
  <c r="J164" i="5"/>
  <c r="BI163" i="5"/>
  <c r="BH163" i="5"/>
  <c r="BG163" i="5"/>
  <c r="BF163" i="5"/>
  <c r="T163" i="5"/>
  <c r="R163" i="5"/>
  <c r="R162" i="5" s="1"/>
  <c r="P163" i="5"/>
  <c r="BK163" i="5"/>
  <c r="J163" i="5"/>
  <c r="BE163" i="5" s="1"/>
  <c r="BI161" i="5"/>
  <c r="BH161" i="5"/>
  <c r="BG161" i="5"/>
  <c r="BF161" i="5"/>
  <c r="T161" i="5"/>
  <c r="R161" i="5"/>
  <c r="P161" i="5"/>
  <c r="BK161" i="5"/>
  <c r="J161" i="5"/>
  <c r="BE161" i="5" s="1"/>
  <c r="BI160" i="5"/>
  <c r="BH160" i="5"/>
  <c r="BG160" i="5"/>
  <c r="BF160" i="5"/>
  <c r="BE160" i="5"/>
  <c r="T160" i="5"/>
  <c r="R160" i="5"/>
  <c r="P160" i="5"/>
  <c r="BK160" i="5"/>
  <c r="J160" i="5"/>
  <c r="BI159" i="5"/>
  <c r="BH159" i="5"/>
  <c r="BG159" i="5"/>
  <c r="BF159" i="5"/>
  <c r="T159" i="5"/>
  <c r="R159" i="5"/>
  <c r="P159" i="5"/>
  <c r="BK159" i="5"/>
  <c r="J159" i="5"/>
  <c r="BE159" i="5" s="1"/>
  <c r="BI157" i="5"/>
  <c r="BH157" i="5"/>
  <c r="BG157" i="5"/>
  <c r="BF157" i="5"/>
  <c r="BE157" i="5"/>
  <c r="T157" i="5"/>
  <c r="R157" i="5"/>
  <c r="P157" i="5"/>
  <c r="BK157" i="5"/>
  <c r="J157" i="5"/>
  <c r="BI156" i="5"/>
  <c r="BH156" i="5"/>
  <c r="BG156" i="5"/>
  <c r="BF156" i="5"/>
  <c r="BE156" i="5"/>
  <c r="T156" i="5"/>
  <c r="T155" i="5" s="1"/>
  <c r="R156" i="5"/>
  <c r="R155" i="5" s="1"/>
  <c r="R154" i="5" s="1"/>
  <c r="P156" i="5"/>
  <c r="P155" i="5" s="1"/>
  <c r="BK156" i="5"/>
  <c r="J156" i="5"/>
  <c r="BI153" i="5"/>
  <c r="BH153" i="5"/>
  <c r="BG153" i="5"/>
  <c r="BF153" i="5"/>
  <c r="BE153" i="5"/>
  <c r="T153" i="5"/>
  <c r="T152" i="5" s="1"/>
  <c r="R153" i="5"/>
  <c r="P153" i="5"/>
  <c r="P152" i="5" s="1"/>
  <c r="BK153" i="5"/>
  <c r="BK152" i="5" s="1"/>
  <c r="J152" i="5" s="1"/>
  <c r="J65" i="5" s="1"/>
  <c r="J153" i="5"/>
  <c r="BI151" i="5"/>
  <c r="BH151" i="5"/>
  <c r="BG151" i="5"/>
  <c r="BF151" i="5"/>
  <c r="T151" i="5"/>
  <c r="R151" i="5"/>
  <c r="R150" i="5" s="1"/>
  <c r="P151" i="5"/>
  <c r="P150" i="5" s="1"/>
  <c r="BK151" i="5"/>
  <c r="J151" i="5"/>
  <c r="BE151" i="5" s="1"/>
  <c r="BI149" i="5"/>
  <c r="BH149" i="5"/>
  <c r="BG149" i="5"/>
  <c r="BF149" i="5"/>
  <c r="BE149" i="5"/>
  <c r="T149" i="5"/>
  <c r="R149" i="5"/>
  <c r="P149" i="5"/>
  <c r="BK149" i="5"/>
  <c r="J149" i="5"/>
  <c r="BI148" i="5"/>
  <c r="BH148" i="5"/>
  <c r="BG148" i="5"/>
  <c r="BF148" i="5"/>
  <c r="BE148" i="5"/>
  <c r="T148" i="5"/>
  <c r="R148" i="5"/>
  <c r="P148" i="5"/>
  <c r="BK148" i="5"/>
  <c r="J148" i="5"/>
  <c r="BI147" i="5"/>
  <c r="BH147" i="5"/>
  <c r="BG147" i="5"/>
  <c r="BF147" i="5"/>
  <c r="BE147" i="5"/>
  <c r="T147" i="5"/>
  <c r="R147" i="5"/>
  <c r="P147" i="5"/>
  <c r="BK147" i="5"/>
  <c r="J147" i="5"/>
  <c r="BI146" i="5"/>
  <c r="BH146" i="5"/>
  <c r="BG146" i="5"/>
  <c r="BF146" i="5"/>
  <c r="BE146" i="5"/>
  <c r="T146" i="5"/>
  <c r="R146" i="5"/>
  <c r="P146" i="5"/>
  <c r="BK146" i="5"/>
  <c r="J146" i="5"/>
  <c r="BI145" i="5"/>
  <c r="BH145" i="5"/>
  <c r="BG145" i="5"/>
  <c r="BF145" i="5"/>
  <c r="BE145" i="5"/>
  <c r="T145" i="5"/>
  <c r="R145" i="5"/>
  <c r="P145" i="5"/>
  <c r="BK145" i="5"/>
  <c r="J145" i="5"/>
  <c r="BI144" i="5"/>
  <c r="BH144" i="5"/>
  <c r="BG144" i="5"/>
  <c r="BF144" i="5"/>
  <c r="BE144" i="5"/>
  <c r="T144" i="5"/>
  <c r="T143" i="5" s="1"/>
  <c r="R144" i="5"/>
  <c r="R143" i="5" s="1"/>
  <c r="P144" i="5"/>
  <c r="P143" i="5" s="1"/>
  <c r="BK144" i="5"/>
  <c r="J144" i="5"/>
  <c r="BI142" i="5"/>
  <c r="BH142" i="5"/>
  <c r="BG142" i="5"/>
  <c r="BF142" i="5"/>
  <c r="T142" i="5"/>
  <c r="R142" i="5"/>
  <c r="P142" i="5"/>
  <c r="BK142" i="5"/>
  <c r="J142" i="5"/>
  <c r="BE142" i="5" s="1"/>
  <c r="BI141" i="5"/>
  <c r="BH141" i="5"/>
  <c r="BG141" i="5"/>
  <c r="BF141" i="5"/>
  <c r="T141" i="5"/>
  <c r="R141" i="5"/>
  <c r="P141" i="5"/>
  <c r="BK141" i="5"/>
  <c r="J141" i="5"/>
  <c r="BE141" i="5" s="1"/>
  <c r="BI140" i="5"/>
  <c r="BH140" i="5"/>
  <c r="BG140" i="5"/>
  <c r="BF140" i="5"/>
  <c r="T140" i="5"/>
  <c r="R140" i="5"/>
  <c r="P140" i="5"/>
  <c r="BK140" i="5"/>
  <c r="J140" i="5"/>
  <c r="BE140" i="5" s="1"/>
  <c r="BI138" i="5"/>
  <c r="BH138" i="5"/>
  <c r="BG138" i="5"/>
  <c r="BF138" i="5"/>
  <c r="T138" i="5"/>
  <c r="R138" i="5"/>
  <c r="P138" i="5"/>
  <c r="BK138" i="5"/>
  <c r="J138" i="5"/>
  <c r="BE138" i="5" s="1"/>
  <c r="BI137" i="5"/>
  <c r="BH137" i="5"/>
  <c r="BG137" i="5"/>
  <c r="BF137" i="5"/>
  <c r="BE137" i="5"/>
  <c r="T137" i="5"/>
  <c r="R137" i="5"/>
  <c r="P137" i="5"/>
  <c r="P135" i="5" s="1"/>
  <c r="BK137" i="5"/>
  <c r="J137" i="5"/>
  <c r="BI136" i="5"/>
  <c r="BH136" i="5"/>
  <c r="BG136" i="5"/>
  <c r="BF136" i="5"/>
  <c r="T136" i="5"/>
  <c r="R136" i="5"/>
  <c r="R135" i="5" s="1"/>
  <c r="P136" i="5"/>
  <c r="BK136" i="5"/>
  <c r="BK135" i="5" s="1"/>
  <c r="J135" i="5" s="1"/>
  <c r="J62" i="5" s="1"/>
  <c r="J136" i="5"/>
  <c r="BE136" i="5" s="1"/>
  <c r="BI134" i="5"/>
  <c r="BH134" i="5"/>
  <c r="BG134" i="5"/>
  <c r="BF134" i="5"/>
  <c r="T134" i="5"/>
  <c r="T133" i="5" s="1"/>
  <c r="R134" i="5"/>
  <c r="R133" i="5" s="1"/>
  <c r="P134" i="5"/>
  <c r="P133" i="5" s="1"/>
  <c r="BK134" i="5"/>
  <c r="BK133" i="5" s="1"/>
  <c r="J133" i="5" s="1"/>
  <c r="J61" i="5" s="1"/>
  <c r="J134" i="5"/>
  <c r="BE134" i="5" s="1"/>
  <c r="BI131" i="5"/>
  <c r="BH131" i="5"/>
  <c r="BG131" i="5"/>
  <c r="BF131" i="5"/>
  <c r="BE131" i="5"/>
  <c r="T131" i="5"/>
  <c r="R131" i="5"/>
  <c r="P131" i="5"/>
  <c r="BK131" i="5"/>
  <c r="J131" i="5"/>
  <c r="BI130" i="5"/>
  <c r="BH130" i="5"/>
  <c r="BG130" i="5"/>
  <c r="BF130" i="5"/>
  <c r="T130" i="5"/>
  <c r="R130" i="5"/>
  <c r="P130" i="5"/>
  <c r="BK130" i="5"/>
  <c r="J130" i="5"/>
  <c r="BE130" i="5" s="1"/>
  <c r="BI129" i="5"/>
  <c r="BH129" i="5"/>
  <c r="BG129" i="5"/>
  <c r="BF129" i="5"/>
  <c r="BE129" i="5"/>
  <c r="T129" i="5"/>
  <c r="R129" i="5"/>
  <c r="P129" i="5"/>
  <c r="BK129" i="5"/>
  <c r="J129" i="5"/>
  <c r="BI128" i="5"/>
  <c r="BH128" i="5"/>
  <c r="BG128" i="5"/>
  <c r="BF128" i="5"/>
  <c r="T128" i="5"/>
  <c r="T124" i="5" s="1"/>
  <c r="R128" i="5"/>
  <c r="P128" i="5"/>
  <c r="BK128" i="5"/>
  <c r="J128" i="5"/>
  <c r="BE128" i="5" s="1"/>
  <c r="BI127" i="5"/>
  <c r="BH127" i="5"/>
  <c r="BG127" i="5"/>
  <c r="BF127" i="5"/>
  <c r="BE127" i="5"/>
  <c r="T127" i="5"/>
  <c r="R127" i="5"/>
  <c r="P127" i="5"/>
  <c r="BK127" i="5"/>
  <c r="J127" i="5"/>
  <c r="BI126" i="5"/>
  <c r="BH126" i="5"/>
  <c r="BG126" i="5"/>
  <c r="BF126" i="5"/>
  <c r="T126" i="5"/>
  <c r="R126" i="5"/>
  <c r="P126" i="5"/>
  <c r="BK126" i="5"/>
  <c r="J126" i="5"/>
  <c r="BE126" i="5" s="1"/>
  <c r="BI125" i="5"/>
  <c r="BH125" i="5"/>
  <c r="BG125" i="5"/>
  <c r="BF125" i="5"/>
  <c r="BE125" i="5"/>
  <c r="T125" i="5"/>
  <c r="R125" i="5"/>
  <c r="R124" i="5" s="1"/>
  <c r="P125" i="5"/>
  <c r="BK125" i="5"/>
  <c r="J125" i="5"/>
  <c r="BI123" i="5"/>
  <c r="BH123" i="5"/>
  <c r="BG123" i="5"/>
  <c r="BF123" i="5"/>
  <c r="BE123" i="5"/>
  <c r="T123" i="5"/>
  <c r="R123" i="5"/>
  <c r="P123" i="5"/>
  <c r="BK123" i="5"/>
  <c r="J123" i="5"/>
  <c r="BI122" i="5"/>
  <c r="BH122" i="5"/>
  <c r="BG122" i="5"/>
  <c r="BF122" i="5"/>
  <c r="T122" i="5"/>
  <c r="R122" i="5"/>
  <c r="P122" i="5"/>
  <c r="BK122" i="5"/>
  <c r="J122" i="5"/>
  <c r="BE122" i="5" s="1"/>
  <c r="BI121" i="5"/>
  <c r="BH121" i="5"/>
  <c r="BG121" i="5"/>
  <c r="BF121" i="5"/>
  <c r="BE121" i="5"/>
  <c r="T121" i="5"/>
  <c r="R121" i="5"/>
  <c r="P121" i="5"/>
  <c r="BK121" i="5"/>
  <c r="J121" i="5"/>
  <c r="BI120" i="5"/>
  <c r="BH120" i="5"/>
  <c r="BG120" i="5"/>
  <c r="BF120" i="5"/>
  <c r="T120" i="5"/>
  <c r="R120" i="5"/>
  <c r="P120" i="5"/>
  <c r="BK120" i="5"/>
  <c r="J120" i="5"/>
  <c r="BE120" i="5" s="1"/>
  <c r="BI119" i="5"/>
  <c r="BH119" i="5"/>
  <c r="BG119" i="5"/>
  <c r="BF119" i="5"/>
  <c r="BE119" i="5"/>
  <c r="T119" i="5"/>
  <c r="R119" i="5"/>
  <c r="P119" i="5"/>
  <c r="BK119" i="5"/>
  <c r="J119" i="5"/>
  <c r="BI118" i="5"/>
  <c r="BH118" i="5"/>
  <c r="BG118" i="5"/>
  <c r="F32" i="5" s="1"/>
  <c r="BB55" i="1" s="1"/>
  <c r="BF118" i="5"/>
  <c r="T118" i="5"/>
  <c r="R118" i="5"/>
  <c r="P118" i="5"/>
  <c r="BK118" i="5"/>
  <c r="J118" i="5"/>
  <c r="BE118" i="5" s="1"/>
  <c r="BI117" i="5"/>
  <c r="BH117" i="5"/>
  <c r="BG117" i="5"/>
  <c r="BF117" i="5"/>
  <c r="BE117" i="5"/>
  <c r="T117" i="5"/>
  <c r="T116" i="5" s="1"/>
  <c r="R117" i="5"/>
  <c r="R116" i="5" s="1"/>
  <c r="P117" i="5"/>
  <c r="P116" i="5" s="1"/>
  <c r="BK117" i="5"/>
  <c r="J117" i="5"/>
  <c r="BI115" i="5"/>
  <c r="BH115" i="5"/>
  <c r="BG115" i="5"/>
  <c r="BF115" i="5"/>
  <c r="T115" i="5"/>
  <c r="R115" i="5"/>
  <c r="P115" i="5"/>
  <c r="BK115" i="5"/>
  <c r="J115" i="5"/>
  <c r="BE115" i="5" s="1"/>
  <c r="BI114" i="5"/>
  <c r="BH114" i="5"/>
  <c r="BG114" i="5"/>
  <c r="BF114" i="5"/>
  <c r="T114" i="5"/>
  <c r="R114" i="5"/>
  <c r="P114" i="5"/>
  <c r="BK114" i="5"/>
  <c r="J114" i="5"/>
  <c r="BE114" i="5" s="1"/>
  <c r="BI113" i="5"/>
  <c r="BH113" i="5"/>
  <c r="BG113" i="5"/>
  <c r="BF113" i="5"/>
  <c r="T113" i="5"/>
  <c r="R113" i="5"/>
  <c r="P113" i="5"/>
  <c r="BK113" i="5"/>
  <c r="J113" i="5"/>
  <c r="BE113" i="5" s="1"/>
  <c r="BI112" i="5"/>
  <c r="BH112" i="5"/>
  <c r="BG112" i="5"/>
  <c r="BF112" i="5"/>
  <c r="BE112" i="5"/>
  <c r="T112" i="5"/>
  <c r="R112" i="5"/>
  <c r="P112" i="5"/>
  <c r="BK112" i="5"/>
  <c r="J112" i="5"/>
  <c r="BI111" i="5"/>
  <c r="BH111" i="5"/>
  <c r="BG111" i="5"/>
  <c r="BF111" i="5"/>
  <c r="T111" i="5"/>
  <c r="R111" i="5"/>
  <c r="P111" i="5"/>
  <c r="BK111" i="5"/>
  <c r="J111" i="5"/>
  <c r="BE111" i="5" s="1"/>
  <c r="BI110" i="5"/>
  <c r="BH110" i="5"/>
  <c r="BG110" i="5"/>
  <c r="BF110" i="5"/>
  <c r="BE110" i="5"/>
  <c r="T110" i="5"/>
  <c r="R110" i="5"/>
  <c r="P110" i="5"/>
  <c r="BK110" i="5"/>
  <c r="J110" i="5"/>
  <c r="BI109" i="5"/>
  <c r="BH109" i="5"/>
  <c r="BG109" i="5"/>
  <c r="BF109" i="5"/>
  <c r="T109" i="5"/>
  <c r="R109" i="5"/>
  <c r="P109" i="5"/>
  <c r="BK109" i="5"/>
  <c r="J109" i="5"/>
  <c r="BE109" i="5" s="1"/>
  <c r="BI108" i="5"/>
  <c r="BH108" i="5"/>
  <c r="BG108" i="5"/>
  <c r="BF108" i="5"/>
  <c r="BE108" i="5"/>
  <c r="T108" i="5"/>
  <c r="R108" i="5"/>
  <c r="P108" i="5"/>
  <c r="BK108" i="5"/>
  <c r="J108" i="5"/>
  <c r="BI107" i="5"/>
  <c r="BH107" i="5"/>
  <c r="BG107" i="5"/>
  <c r="BF107" i="5"/>
  <c r="T107" i="5"/>
  <c r="R107" i="5"/>
  <c r="P107" i="5"/>
  <c r="BK107" i="5"/>
  <c r="J107" i="5"/>
  <c r="BE107" i="5" s="1"/>
  <c r="BI106" i="5"/>
  <c r="BH106" i="5"/>
  <c r="BG106" i="5"/>
  <c r="BF106" i="5"/>
  <c r="BE106" i="5"/>
  <c r="T106" i="5"/>
  <c r="R106" i="5"/>
  <c r="P106" i="5"/>
  <c r="BK106" i="5"/>
  <c r="J106" i="5"/>
  <c r="BI105" i="5"/>
  <c r="BH105" i="5"/>
  <c r="BG105" i="5"/>
  <c r="BF105" i="5"/>
  <c r="T105" i="5"/>
  <c r="R105" i="5"/>
  <c r="P105" i="5"/>
  <c r="BK105" i="5"/>
  <c r="J105" i="5"/>
  <c r="BE105" i="5" s="1"/>
  <c r="BI104" i="5"/>
  <c r="BH104" i="5"/>
  <c r="BG104" i="5"/>
  <c r="BF104" i="5"/>
  <c r="BE104" i="5"/>
  <c r="T104" i="5"/>
  <c r="R104" i="5"/>
  <c r="P104" i="5"/>
  <c r="BK104" i="5"/>
  <c r="J104" i="5"/>
  <c r="BI103" i="5"/>
  <c r="BH103" i="5"/>
  <c r="BG103" i="5"/>
  <c r="BF103" i="5"/>
  <c r="T103" i="5"/>
  <c r="R103" i="5"/>
  <c r="P103" i="5"/>
  <c r="BK103" i="5"/>
  <c r="J103" i="5"/>
  <c r="BE103" i="5" s="1"/>
  <c r="BI102" i="5"/>
  <c r="BH102" i="5"/>
  <c r="BG102" i="5"/>
  <c r="BF102" i="5"/>
  <c r="BE102" i="5"/>
  <c r="T102" i="5"/>
  <c r="R102" i="5"/>
  <c r="P102" i="5"/>
  <c r="BK102" i="5"/>
  <c r="J102" i="5"/>
  <c r="BI101" i="5"/>
  <c r="BH101" i="5"/>
  <c r="BG101" i="5"/>
  <c r="BF101" i="5"/>
  <c r="T101" i="5"/>
  <c r="R101" i="5"/>
  <c r="P101" i="5"/>
  <c r="BK101" i="5"/>
  <c r="J101" i="5"/>
  <c r="BE101" i="5" s="1"/>
  <c r="BI100" i="5"/>
  <c r="BH100" i="5"/>
  <c r="BG100" i="5"/>
  <c r="BF100" i="5"/>
  <c r="BE100" i="5"/>
  <c r="T100" i="5"/>
  <c r="R100" i="5"/>
  <c r="P100" i="5"/>
  <c r="BK100" i="5"/>
  <c r="J100" i="5"/>
  <c r="BI99" i="5"/>
  <c r="BH99" i="5"/>
  <c r="BG99" i="5"/>
  <c r="BF99" i="5"/>
  <c r="T99" i="5"/>
  <c r="R99" i="5"/>
  <c r="P99" i="5"/>
  <c r="BK99" i="5"/>
  <c r="J99" i="5"/>
  <c r="BE99" i="5" s="1"/>
  <c r="BI98" i="5"/>
  <c r="BH98" i="5"/>
  <c r="BG98" i="5"/>
  <c r="BF98" i="5"/>
  <c r="BE98" i="5"/>
  <c r="T98" i="5"/>
  <c r="R98" i="5"/>
  <c r="P98" i="5"/>
  <c r="BK98" i="5"/>
  <c r="J98" i="5"/>
  <c r="BI96" i="5"/>
  <c r="BH96" i="5"/>
  <c r="BG96" i="5"/>
  <c r="BF96" i="5"/>
  <c r="T96" i="5"/>
  <c r="R96" i="5"/>
  <c r="P96" i="5"/>
  <c r="BK96" i="5"/>
  <c r="J96" i="5"/>
  <c r="BE96" i="5" s="1"/>
  <c r="BI95" i="5"/>
  <c r="BH95" i="5"/>
  <c r="BG95" i="5"/>
  <c r="BF95" i="5"/>
  <c r="BE95" i="5"/>
  <c r="T95" i="5"/>
  <c r="R95" i="5"/>
  <c r="P95" i="5"/>
  <c r="BK95" i="5"/>
  <c r="J95" i="5"/>
  <c r="BI94" i="5"/>
  <c r="BH94" i="5"/>
  <c r="BG94" i="5"/>
  <c r="BF94" i="5"/>
  <c r="T94" i="5"/>
  <c r="R94" i="5"/>
  <c r="P94" i="5"/>
  <c r="BK94" i="5"/>
  <c r="J94" i="5"/>
  <c r="BE94" i="5" s="1"/>
  <c r="BI93" i="5"/>
  <c r="BH93" i="5"/>
  <c r="BG93" i="5"/>
  <c r="BF93" i="5"/>
  <c r="BE93" i="5"/>
  <c r="T93" i="5"/>
  <c r="R93" i="5"/>
  <c r="P93" i="5"/>
  <c r="BK93" i="5"/>
  <c r="J93" i="5"/>
  <c r="BI92" i="5"/>
  <c r="BH92" i="5"/>
  <c r="BG92" i="5"/>
  <c r="BF92" i="5"/>
  <c r="T92" i="5"/>
  <c r="R92" i="5"/>
  <c r="P92" i="5"/>
  <c r="BK92" i="5"/>
  <c r="J92" i="5"/>
  <c r="BE92" i="5" s="1"/>
  <c r="F30" i="5" s="1"/>
  <c r="AZ55" i="1" s="1"/>
  <c r="BI91" i="5"/>
  <c r="BH91" i="5"/>
  <c r="BG91" i="5"/>
  <c r="BF91" i="5"/>
  <c r="BE91" i="5"/>
  <c r="T91" i="5"/>
  <c r="R91" i="5"/>
  <c r="R90" i="5" s="1"/>
  <c r="R89" i="5" s="1"/>
  <c r="R88" i="5" s="1"/>
  <c r="P91" i="5"/>
  <c r="P90" i="5" s="1"/>
  <c r="BK91" i="5"/>
  <c r="BK90" i="5" s="1"/>
  <c r="J91" i="5"/>
  <c r="J84" i="5"/>
  <c r="F84" i="5"/>
  <c r="F82" i="5"/>
  <c r="E80" i="5"/>
  <c r="J51" i="5"/>
  <c r="F51" i="5"/>
  <c r="F49" i="5"/>
  <c r="E47" i="5"/>
  <c r="J18" i="5"/>
  <c r="E18" i="5"/>
  <c r="F85" i="5" s="1"/>
  <c r="J17" i="5"/>
  <c r="J12" i="5"/>
  <c r="J49" i="5" s="1"/>
  <c r="E7" i="5"/>
  <c r="E45" i="5" s="1"/>
  <c r="BK176" i="4"/>
  <c r="J176" i="4" s="1"/>
  <c r="J66" i="4" s="1"/>
  <c r="AY54" i="1"/>
  <c r="AX54" i="1"/>
  <c r="BI196" i="4"/>
  <c r="BH196" i="4"/>
  <c r="BG196" i="4"/>
  <c r="BF196" i="4"/>
  <c r="T196" i="4"/>
  <c r="R196" i="4"/>
  <c r="P196" i="4"/>
  <c r="BK196" i="4"/>
  <c r="J196" i="4"/>
  <c r="BE196" i="4" s="1"/>
  <c r="BI194" i="4"/>
  <c r="BH194" i="4"/>
  <c r="BG194" i="4"/>
  <c r="BF194" i="4"/>
  <c r="BE194" i="4"/>
  <c r="T194" i="4"/>
  <c r="R194" i="4"/>
  <c r="P194" i="4"/>
  <c r="BK194" i="4"/>
  <c r="J194" i="4"/>
  <c r="BI193" i="4"/>
  <c r="BH193" i="4"/>
  <c r="BG193" i="4"/>
  <c r="BF193" i="4"/>
  <c r="T193" i="4"/>
  <c r="R193" i="4"/>
  <c r="P193" i="4"/>
  <c r="BK193" i="4"/>
  <c r="J193" i="4"/>
  <c r="BE193" i="4" s="1"/>
  <c r="BI192" i="4"/>
  <c r="BH192" i="4"/>
  <c r="BG192" i="4"/>
  <c r="BF192" i="4"/>
  <c r="BE192" i="4"/>
  <c r="T192" i="4"/>
  <c r="T191" i="4" s="1"/>
  <c r="R192" i="4"/>
  <c r="P192" i="4"/>
  <c r="P191" i="4" s="1"/>
  <c r="BK192" i="4"/>
  <c r="BK191" i="4" s="1"/>
  <c r="J191" i="4" s="1"/>
  <c r="J70" i="4" s="1"/>
  <c r="J192" i="4"/>
  <c r="BI190" i="4"/>
  <c r="BH190" i="4"/>
  <c r="BG190" i="4"/>
  <c r="BF190" i="4"/>
  <c r="T190" i="4"/>
  <c r="R190" i="4"/>
  <c r="P190" i="4"/>
  <c r="BK190" i="4"/>
  <c r="J190" i="4"/>
  <c r="BE190" i="4" s="1"/>
  <c r="BI187" i="4"/>
  <c r="BH187" i="4"/>
  <c r="BG187" i="4"/>
  <c r="BF187" i="4"/>
  <c r="BE187" i="4"/>
  <c r="T187" i="4"/>
  <c r="R187" i="4"/>
  <c r="P187" i="4"/>
  <c r="BK187" i="4"/>
  <c r="J187" i="4"/>
  <c r="BI185" i="4"/>
  <c r="BH185" i="4"/>
  <c r="BG185" i="4"/>
  <c r="BF185" i="4"/>
  <c r="T185" i="4"/>
  <c r="R185" i="4"/>
  <c r="P185" i="4"/>
  <c r="BK185" i="4"/>
  <c r="J185" i="4"/>
  <c r="BE185" i="4" s="1"/>
  <c r="BI183" i="4"/>
  <c r="BH183" i="4"/>
  <c r="BG183" i="4"/>
  <c r="BF183" i="4"/>
  <c r="BE183" i="4"/>
  <c r="T183" i="4"/>
  <c r="R183" i="4"/>
  <c r="P183" i="4"/>
  <c r="P181" i="4" s="1"/>
  <c r="P180" i="4" s="1"/>
  <c r="BK183" i="4"/>
  <c r="J183" i="4"/>
  <c r="BI182" i="4"/>
  <c r="BH182" i="4"/>
  <c r="BG182" i="4"/>
  <c r="BF182" i="4"/>
  <c r="T182" i="4"/>
  <c r="T181" i="4" s="1"/>
  <c r="R182" i="4"/>
  <c r="R181" i="4" s="1"/>
  <c r="P182" i="4"/>
  <c r="BK182" i="4"/>
  <c r="BK181" i="4" s="1"/>
  <c r="J181" i="4" s="1"/>
  <c r="J69" i="4" s="1"/>
  <c r="J182" i="4"/>
  <c r="BE182" i="4" s="1"/>
  <c r="BI179" i="4"/>
  <c r="BH179" i="4"/>
  <c r="BG179" i="4"/>
  <c r="BF179" i="4"/>
  <c r="T179" i="4"/>
  <c r="T178" i="4" s="1"/>
  <c r="R179" i="4"/>
  <c r="R178" i="4" s="1"/>
  <c r="P179" i="4"/>
  <c r="P178" i="4" s="1"/>
  <c r="BK179" i="4"/>
  <c r="BK178" i="4" s="1"/>
  <c r="J178" i="4" s="1"/>
  <c r="J67" i="4" s="1"/>
  <c r="J179" i="4"/>
  <c r="BE179" i="4" s="1"/>
  <c r="BI177" i="4"/>
  <c r="BH177" i="4"/>
  <c r="BG177" i="4"/>
  <c r="BF177" i="4"/>
  <c r="T177" i="4"/>
  <c r="T176" i="4" s="1"/>
  <c r="R177" i="4"/>
  <c r="R176" i="4" s="1"/>
  <c r="P177" i="4"/>
  <c r="P176" i="4" s="1"/>
  <c r="BK177" i="4"/>
  <c r="J177" i="4"/>
  <c r="BE177" i="4" s="1"/>
  <c r="BI174" i="4"/>
  <c r="BH174" i="4"/>
  <c r="BG174" i="4"/>
  <c r="BF174" i="4"/>
  <c r="BE174" i="4"/>
  <c r="T174" i="4"/>
  <c r="R174" i="4"/>
  <c r="P174" i="4"/>
  <c r="BK174" i="4"/>
  <c r="J174" i="4"/>
  <c r="BI173" i="4"/>
  <c r="BH173" i="4"/>
  <c r="BG173" i="4"/>
  <c r="BF173" i="4"/>
  <c r="T173" i="4"/>
  <c r="R173" i="4"/>
  <c r="P173" i="4"/>
  <c r="BK173" i="4"/>
  <c r="J173" i="4"/>
  <c r="BE173" i="4" s="1"/>
  <c r="BI171" i="4"/>
  <c r="BH171" i="4"/>
  <c r="BG171" i="4"/>
  <c r="BF171" i="4"/>
  <c r="BE171" i="4"/>
  <c r="T171" i="4"/>
  <c r="R171" i="4"/>
  <c r="P171" i="4"/>
  <c r="BK171" i="4"/>
  <c r="J171" i="4"/>
  <c r="BI170" i="4"/>
  <c r="BH170" i="4"/>
  <c r="BG170" i="4"/>
  <c r="BF170" i="4"/>
  <c r="T170" i="4"/>
  <c r="R170" i="4"/>
  <c r="P170" i="4"/>
  <c r="BK170" i="4"/>
  <c r="J170" i="4"/>
  <c r="BE170" i="4" s="1"/>
  <c r="BI169" i="4"/>
  <c r="BH169" i="4"/>
  <c r="BG169" i="4"/>
  <c r="BF169" i="4"/>
  <c r="BE169" i="4"/>
  <c r="T169" i="4"/>
  <c r="R169" i="4"/>
  <c r="P169" i="4"/>
  <c r="BK169" i="4"/>
  <c r="J169" i="4"/>
  <c r="BI168" i="4"/>
  <c r="BH168" i="4"/>
  <c r="BG168" i="4"/>
  <c r="BF168" i="4"/>
  <c r="T168" i="4"/>
  <c r="T167" i="4" s="1"/>
  <c r="R168" i="4"/>
  <c r="R167" i="4" s="1"/>
  <c r="P168" i="4"/>
  <c r="P167" i="4" s="1"/>
  <c r="BK168" i="4"/>
  <c r="BK167" i="4" s="1"/>
  <c r="J167" i="4" s="1"/>
  <c r="J65" i="4" s="1"/>
  <c r="J168" i="4"/>
  <c r="BE168" i="4" s="1"/>
  <c r="BI166" i="4"/>
  <c r="BH166" i="4"/>
  <c r="BG166" i="4"/>
  <c r="BF166" i="4"/>
  <c r="T166" i="4"/>
  <c r="R166" i="4"/>
  <c r="P166" i="4"/>
  <c r="BK166" i="4"/>
  <c r="J166" i="4"/>
  <c r="BE166" i="4" s="1"/>
  <c r="BI165" i="4"/>
  <c r="BH165" i="4"/>
  <c r="BG165" i="4"/>
  <c r="BF165" i="4"/>
  <c r="BE165" i="4"/>
  <c r="T165" i="4"/>
  <c r="R165" i="4"/>
  <c r="P165" i="4"/>
  <c r="BK165" i="4"/>
  <c r="J165" i="4"/>
  <c r="BI164" i="4"/>
  <c r="BH164" i="4"/>
  <c r="BG164" i="4"/>
  <c r="BF164" i="4"/>
  <c r="T164" i="4"/>
  <c r="R164" i="4"/>
  <c r="P164" i="4"/>
  <c r="BK164" i="4"/>
  <c r="J164" i="4"/>
  <c r="BE164" i="4" s="1"/>
  <c r="BI163" i="4"/>
  <c r="BH163" i="4"/>
  <c r="BG163" i="4"/>
  <c r="BF163" i="4"/>
  <c r="BE163" i="4"/>
  <c r="T163" i="4"/>
  <c r="R163" i="4"/>
  <c r="P163" i="4"/>
  <c r="BK163" i="4"/>
  <c r="J163" i="4"/>
  <c r="BI162" i="4"/>
  <c r="BH162" i="4"/>
  <c r="BG162" i="4"/>
  <c r="BF162" i="4"/>
  <c r="T162" i="4"/>
  <c r="R162" i="4"/>
  <c r="P162" i="4"/>
  <c r="BK162" i="4"/>
  <c r="J162" i="4"/>
  <c r="BE162" i="4" s="1"/>
  <c r="BI160" i="4"/>
  <c r="BH160" i="4"/>
  <c r="BG160" i="4"/>
  <c r="BF160" i="4"/>
  <c r="BE160" i="4"/>
  <c r="T160" i="4"/>
  <c r="R160" i="4"/>
  <c r="P160" i="4"/>
  <c r="BK160" i="4"/>
  <c r="J160" i="4"/>
  <c r="BI159" i="4"/>
  <c r="BH159" i="4"/>
  <c r="BG159" i="4"/>
  <c r="BF159" i="4"/>
  <c r="T159" i="4"/>
  <c r="R159" i="4"/>
  <c r="P159" i="4"/>
  <c r="BK159" i="4"/>
  <c r="J159" i="4"/>
  <c r="BE159" i="4" s="1"/>
  <c r="BI158" i="4"/>
  <c r="BH158" i="4"/>
  <c r="BG158" i="4"/>
  <c r="BF158" i="4"/>
  <c r="BE158" i="4"/>
  <c r="T158" i="4"/>
  <c r="R158" i="4"/>
  <c r="P158" i="4"/>
  <c r="BK158" i="4"/>
  <c r="J158" i="4"/>
  <c r="BI157" i="4"/>
  <c r="BH157" i="4"/>
  <c r="BG157" i="4"/>
  <c r="BF157" i="4"/>
  <c r="T157" i="4"/>
  <c r="R157" i="4"/>
  <c r="P157" i="4"/>
  <c r="BK157" i="4"/>
  <c r="J157" i="4"/>
  <c r="BE157" i="4" s="1"/>
  <c r="BI156" i="4"/>
  <c r="BH156" i="4"/>
  <c r="BG156" i="4"/>
  <c r="BF156" i="4"/>
  <c r="BE156" i="4"/>
  <c r="T156" i="4"/>
  <c r="R156" i="4"/>
  <c r="P156" i="4"/>
  <c r="BK156" i="4"/>
  <c r="J156" i="4"/>
  <c r="BI155" i="4"/>
  <c r="BH155" i="4"/>
  <c r="BG155" i="4"/>
  <c r="BF155" i="4"/>
  <c r="T155" i="4"/>
  <c r="R155" i="4"/>
  <c r="P155" i="4"/>
  <c r="BK155" i="4"/>
  <c r="J155" i="4"/>
  <c r="BE155" i="4" s="1"/>
  <c r="BI154" i="4"/>
  <c r="BH154" i="4"/>
  <c r="BG154" i="4"/>
  <c r="BF154" i="4"/>
  <c r="BE154" i="4"/>
  <c r="T154" i="4"/>
  <c r="R154" i="4"/>
  <c r="P154" i="4"/>
  <c r="BK154" i="4"/>
  <c r="J154" i="4"/>
  <c r="BI153" i="4"/>
  <c r="BH153" i="4"/>
  <c r="BG153" i="4"/>
  <c r="BF153" i="4"/>
  <c r="T153" i="4"/>
  <c r="R153" i="4"/>
  <c r="P153" i="4"/>
  <c r="BK153" i="4"/>
  <c r="J153" i="4"/>
  <c r="BE153" i="4" s="1"/>
  <c r="BI152" i="4"/>
  <c r="BH152" i="4"/>
  <c r="BG152" i="4"/>
  <c r="BF152" i="4"/>
  <c r="BE152" i="4"/>
  <c r="T152" i="4"/>
  <c r="R152" i="4"/>
  <c r="P152" i="4"/>
  <c r="BK152" i="4"/>
  <c r="J152" i="4"/>
  <c r="BI151" i="4"/>
  <c r="BH151" i="4"/>
  <c r="BG151" i="4"/>
  <c r="BF151" i="4"/>
  <c r="T151" i="4"/>
  <c r="R151" i="4"/>
  <c r="P151" i="4"/>
  <c r="BK151" i="4"/>
  <c r="J151" i="4"/>
  <c r="BE151" i="4" s="1"/>
  <c r="BI150" i="4"/>
  <c r="BH150" i="4"/>
  <c r="BG150" i="4"/>
  <c r="BF150" i="4"/>
  <c r="BE150" i="4"/>
  <c r="T150" i="4"/>
  <c r="R150" i="4"/>
  <c r="P150" i="4"/>
  <c r="BK150" i="4"/>
  <c r="J150" i="4"/>
  <c r="BI149" i="4"/>
  <c r="BH149" i="4"/>
  <c r="BG149" i="4"/>
  <c r="BF149" i="4"/>
  <c r="T149" i="4"/>
  <c r="R149" i="4"/>
  <c r="P149" i="4"/>
  <c r="BK149" i="4"/>
  <c r="J149" i="4"/>
  <c r="BE149" i="4" s="1"/>
  <c r="BI148" i="4"/>
  <c r="BH148" i="4"/>
  <c r="BG148" i="4"/>
  <c r="BF148" i="4"/>
  <c r="BE148" i="4"/>
  <c r="T148" i="4"/>
  <c r="T147" i="4" s="1"/>
  <c r="R148" i="4"/>
  <c r="R147" i="4" s="1"/>
  <c r="P148" i="4"/>
  <c r="P147" i="4" s="1"/>
  <c r="BK148" i="4"/>
  <c r="BK147" i="4" s="1"/>
  <c r="J147" i="4" s="1"/>
  <c r="J64" i="4" s="1"/>
  <c r="J148" i="4"/>
  <c r="BI146" i="4"/>
  <c r="BH146" i="4"/>
  <c r="BG146" i="4"/>
  <c r="BF146" i="4"/>
  <c r="T146" i="4"/>
  <c r="R146" i="4"/>
  <c r="P146" i="4"/>
  <c r="BK146" i="4"/>
  <c r="J146" i="4"/>
  <c r="BE146" i="4" s="1"/>
  <c r="BI145" i="4"/>
  <c r="BH145" i="4"/>
  <c r="BG145" i="4"/>
  <c r="BF145" i="4"/>
  <c r="T145" i="4"/>
  <c r="R145" i="4"/>
  <c r="P145" i="4"/>
  <c r="BK145" i="4"/>
  <c r="J145" i="4"/>
  <c r="BE145" i="4" s="1"/>
  <c r="BI144" i="4"/>
  <c r="BH144" i="4"/>
  <c r="BG144" i="4"/>
  <c r="BF144" i="4"/>
  <c r="T144" i="4"/>
  <c r="R144" i="4"/>
  <c r="P144" i="4"/>
  <c r="BK144" i="4"/>
  <c r="J144" i="4"/>
  <c r="BE144" i="4" s="1"/>
  <c r="BI142" i="4"/>
  <c r="BH142" i="4"/>
  <c r="BG142" i="4"/>
  <c r="BF142" i="4"/>
  <c r="BE142" i="4"/>
  <c r="T142" i="4"/>
  <c r="R142" i="4"/>
  <c r="P142" i="4"/>
  <c r="BK142" i="4"/>
  <c r="J142" i="4"/>
  <c r="BI141" i="4"/>
  <c r="BH141" i="4"/>
  <c r="BG141" i="4"/>
  <c r="BF141" i="4"/>
  <c r="T141" i="4"/>
  <c r="R141" i="4"/>
  <c r="P141" i="4"/>
  <c r="BK141" i="4"/>
  <c r="J141" i="4"/>
  <c r="BE141" i="4" s="1"/>
  <c r="BI140" i="4"/>
  <c r="BH140" i="4"/>
  <c r="BG140" i="4"/>
  <c r="BF140" i="4"/>
  <c r="BE140" i="4"/>
  <c r="T140" i="4"/>
  <c r="T139" i="4" s="1"/>
  <c r="R140" i="4"/>
  <c r="R139" i="4" s="1"/>
  <c r="P140" i="4"/>
  <c r="P139" i="4" s="1"/>
  <c r="BK140" i="4"/>
  <c r="BK139" i="4" s="1"/>
  <c r="J139" i="4" s="1"/>
  <c r="J63" i="4" s="1"/>
  <c r="J140" i="4"/>
  <c r="BI138" i="4"/>
  <c r="BH138" i="4"/>
  <c r="BG138" i="4"/>
  <c r="BF138" i="4"/>
  <c r="BE138" i="4"/>
  <c r="T138" i="4"/>
  <c r="T137" i="4" s="1"/>
  <c r="R138" i="4"/>
  <c r="R137" i="4" s="1"/>
  <c r="P138" i="4"/>
  <c r="P137" i="4" s="1"/>
  <c r="BK138" i="4"/>
  <c r="BK137" i="4" s="1"/>
  <c r="J137" i="4" s="1"/>
  <c r="J62" i="4" s="1"/>
  <c r="J138" i="4"/>
  <c r="BI136" i="4"/>
  <c r="BH136" i="4"/>
  <c r="BG136" i="4"/>
  <c r="BF136" i="4"/>
  <c r="T136" i="4"/>
  <c r="T135" i="4" s="1"/>
  <c r="R136" i="4"/>
  <c r="R135" i="4" s="1"/>
  <c r="P136" i="4"/>
  <c r="P135" i="4" s="1"/>
  <c r="BK136" i="4"/>
  <c r="BK135" i="4" s="1"/>
  <c r="J135" i="4" s="1"/>
  <c r="J61" i="4" s="1"/>
  <c r="J136" i="4"/>
  <c r="BE136" i="4" s="1"/>
  <c r="BI133" i="4"/>
  <c r="BH133" i="4"/>
  <c r="BG133" i="4"/>
  <c r="BF133" i="4"/>
  <c r="T133" i="4"/>
  <c r="R133" i="4"/>
  <c r="P133" i="4"/>
  <c r="BK133" i="4"/>
  <c r="J133" i="4"/>
  <c r="BE133" i="4" s="1"/>
  <c r="BI132" i="4"/>
  <c r="BH132" i="4"/>
  <c r="BG132" i="4"/>
  <c r="BF132" i="4"/>
  <c r="BE132" i="4"/>
  <c r="T132" i="4"/>
  <c r="R132" i="4"/>
  <c r="P132" i="4"/>
  <c r="BK132" i="4"/>
  <c r="J132" i="4"/>
  <c r="BI131" i="4"/>
  <c r="BH131" i="4"/>
  <c r="BG131" i="4"/>
  <c r="BF131" i="4"/>
  <c r="T131" i="4"/>
  <c r="R131" i="4"/>
  <c r="P131" i="4"/>
  <c r="BK131" i="4"/>
  <c r="J131" i="4"/>
  <c r="BE131" i="4" s="1"/>
  <c r="BI130" i="4"/>
  <c r="BH130" i="4"/>
  <c r="BG130" i="4"/>
  <c r="BF130" i="4"/>
  <c r="BE130" i="4"/>
  <c r="T130" i="4"/>
  <c r="R130" i="4"/>
  <c r="P130" i="4"/>
  <c r="BK130" i="4"/>
  <c r="J130" i="4"/>
  <c r="BI129" i="4"/>
  <c r="BH129" i="4"/>
  <c r="BG129" i="4"/>
  <c r="BF129" i="4"/>
  <c r="T129" i="4"/>
  <c r="R129" i="4"/>
  <c r="P129" i="4"/>
  <c r="BK129" i="4"/>
  <c r="J129" i="4"/>
  <c r="BE129" i="4" s="1"/>
  <c r="BI128" i="4"/>
  <c r="BH128" i="4"/>
  <c r="BG128" i="4"/>
  <c r="BF128" i="4"/>
  <c r="BE128" i="4"/>
  <c r="T128" i="4"/>
  <c r="R128" i="4"/>
  <c r="P128" i="4"/>
  <c r="BK128" i="4"/>
  <c r="J128" i="4"/>
  <c r="BI127" i="4"/>
  <c r="BH127" i="4"/>
  <c r="BG127" i="4"/>
  <c r="BF127" i="4"/>
  <c r="T127" i="4"/>
  <c r="T126" i="4" s="1"/>
  <c r="R127" i="4"/>
  <c r="R126" i="4" s="1"/>
  <c r="P127" i="4"/>
  <c r="P126" i="4" s="1"/>
  <c r="BK127" i="4"/>
  <c r="BK126" i="4" s="1"/>
  <c r="J126" i="4" s="1"/>
  <c r="J60" i="4" s="1"/>
  <c r="J127" i="4"/>
  <c r="BE127" i="4" s="1"/>
  <c r="BI125" i="4"/>
  <c r="BH125" i="4"/>
  <c r="BG125" i="4"/>
  <c r="BF125" i="4"/>
  <c r="T125" i="4"/>
  <c r="R125" i="4"/>
  <c r="P125" i="4"/>
  <c r="BK125" i="4"/>
  <c r="J125" i="4"/>
  <c r="BE125" i="4" s="1"/>
  <c r="BI124" i="4"/>
  <c r="BH124" i="4"/>
  <c r="BG124" i="4"/>
  <c r="BF124" i="4"/>
  <c r="T124" i="4"/>
  <c r="R124" i="4"/>
  <c r="P124" i="4"/>
  <c r="BK124" i="4"/>
  <c r="J124" i="4"/>
  <c r="BE124" i="4" s="1"/>
  <c r="BI123" i="4"/>
  <c r="BH123" i="4"/>
  <c r="BG123" i="4"/>
  <c r="BF123" i="4"/>
  <c r="T123" i="4"/>
  <c r="R123" i="4"/>
  <c r="P123" i="4"/>
  <c r="BK123" i="4"/>
  <c r="J123" i="4"/>
  <c r="BE123" i="4" s="1"/>
  <c r="BI122" i="4"/>
  <c r="BH122" i="4"/>
  <c r="BG122" i="4"/>
  <c r="BF122" i="4"/>
  <c r="T122" i="4"/>
  <c r="R122" i="4"/>
  <c r="P122" i="4"/>
  <c r="BK122" i="4"/>
  <c r="J122" i="4"/>
  <c r="BE122" i="4" s="1"/>
  <c r="BI121" i="4"/>
  <c r="BH121" i="4"/>
  <c r="BG121" i="4"/>
  <c r="BF121" i="4"/>
  <c r="BE121" i="4"/>
  <c r="T121" i="4"/>
  <c r="R121" i="4"/>
  <c r="P121" i="4"/>
  <c r="BK121" i="4"/>
  <c r="J121" i="4"/>
  <c r="BI120" i="4"/>
  <c r="BH120" i="4"/>
  <c r="BG120" i="4"/>
  <c r="BF120" i="4"/>
  <c r="T120" i="4"/>
  <c r="R120" i="4"/>
  <c r="P120" i="4"/>
  <c r="BK120" i="4"/>
  <c r="J120" i="4"/>
  <c r="BE120" i="4" s="1"/>
  <c r="BI119" i="4"/>
  <c r="BH119" i="4"/>
  <c r="BG119" i="4"/>
  <c r="BF119" i="4"/>
  <c r="BE119" i="4"/>
  <c r="T119" i="4"/>
  <c r="T118" i="4" s="1"/>
  <c r="R119" i="4"/>
  <c r="R118" i="4" s="1"/>
  <c r="P119" i="4"/>
  <c r="P118" i="4" s="1"/>
  <c r="BK119" i="4"/>
  <c r="BK118" i="4" s="1"/>
  <c r="J118" i="4" s="1"/>
  <c r="J59" i="4" s="1"/>
  <c r="J119" i="4"/>
  <c r="BI117" i="4"/>
  <c r="BH117" i="4"/>
  <c r="BG117" i="4"/>
  <c r="BF117" i="4"/>
  <c r="BE117" i="4"/>
  <c r="T117" i="4"/>
  <c r="R117" i="4"/>
  <c r="P117" i="4"/>
  <c r="BK117" i="4"/>
  <c r="J117" i="4"/>
  <c r="BI116" i="4"/>
  <c r="BH116" i="4"/>
  <c r="BG116" i="4"/>
  <c r="BF116" i="4"/>
  <c r="T116" i="4"/>
  <c r="R116" i="4"/>
  <c r="P116" i="4"/>
  <c r="BK116" i="4"/>
  <c r="J116" i="4"/>
  <c r="BE116" i="4" s="1"/>
  <c r="BI115" i="4"/>
  <c r="BH115" i="4"/>
  <c r="BG115" i="4"/>
  <c r="BF115" i="4"/>
  <c r="BE115" i="4"/>
  <c r="T115" i="4"/>
  <c r="R115" i="4"/>
  <c r="P115" i="4"/>
  <c r="BK115" i="4"/>
  <c r="J115" i="4"/>
  <c r="BI114" i="4"/>
  <c r="BH114" i="4"/>
  <c r="BG114" i="4"/>
  <c r="BF114" i="4"/>
  <c r="T114" i="4"/>
  <c r="R114" i="4"/>
  <c r="P114" i="4"/>
  <c r="BK114" i="4"/>
  <c r="J114" i="4"/>
  <c r="BE114" i="4" s="1"/>
  <c r="BI113" i="4"/>
  <c r="BH113" i="4"/>
  <c r="BG113" i="4"/>
  <c r="BF113" i="4"/>
  <c r="BE113" i="4"/>
  <c r="T113" i="4"/>
  <c r="R113" i="4"/>
  <c r="P113" i="4"/>
  <c r="BK113" i="4"/>
  <c r="J113" i="4"/>
  <c r="BI112" i="4"/>
  <c r="BH112" i="4"/>
  <c r="BG112" i="4"/>
  <c r="BF112" i="4"/>
  <c r="T112" i="4"/>
  <c r="R112" i="4"/>
  <c r="P112" i="4"/>
  <c r="BK112" i="4"/>
  <c r="J112" i="4"/>
  <c r="BE112" i="4" s="1"/>
  <c r="BI111" i="4"/>
  <c r="BH111" i="4"/>
  <c r="BG111" i="4"/>
  <c r="BF111" i="4"/>
  <c r="BE111" i="4"/>
  <c r="T111" i="4"/>
  <c r="R111" i="4"/>
  <c r="P111" i="4"/>
  <c r="BK111" i="4"/>
  <c r="J111" i="4"/>
  <c r="BI110" i="4"/>
  <c r="BH110" i="4"/>
  <c r="BG110" i="4"/>
  <c r="BF110" i="4"/>
  <c r="T110" i="4"/>
  <c r="R110" i="4"/>
  <c r="P110" i="4"/>
  <c r="BK110" i="4"/>
  <c r="J110" i="4"/>
  <c r="BE110" i="4" s="1"/>
  <c r="BI109" i="4"/>
  <c r="BH109" i="4"/>
  <c r="BG109" i="4"/>
  <c r="BF109" i="4"/>
  <c r="BE109" i="4"/>
  <c r="T109" i="4"/>
  <c r="R109" i="4"/>
  <c r="P109" i="4"/>
  <c r="BK109" i="4"/>
  <c r="J109" i="4"/>
  <c r="BI108" i="4"/>
  <c r="BH108" i="4"/>
  <c r="BG108" i="4"/>
  <c r="BF108" i="4"/>
  <c r="T108" i="4"/>
  <c r="R108" i="4"/>
  <c r="P108" i="4"/>
  <c r="BK108" i="4"/>
  <c r="J108" i="4"/>
  <c r="BE108" i="4" s="1"/>
  <c r="BI107" i="4"/>
  <c r="BH107" i="4"/>
  <c r="BG107" i="4"/>
  <c r="BF107" i="4"/>
  <c r="BE107" i="4"/>
  <c r="T107" i="4"/>
  <c r="R107" i="4"/>
  <c r="P107" i="4"/>
  <c r="BK107" i="4"/>
  <c r="J107" i="4"/>
  <c r="BI106" i="4"/>
  <c r="BH106" i="4"/>
  <c r="BG106" i="4"/>
  <c r="BF106" i="4"/>
  <c r="T106" i="4"/>
  <c r="R106" i="4"/>
  <c r="P106" i="4"/>
  <c r="BK106" i="4"/>
  <c r="J106" i="4"/>
  <c r="BE106" i="4" s="1"/>
  <c r="BI105" i="4"/>
  <c r="BH105" i="4"/>
  <c r="BG105" i="4"/>
  <c r="BF105" i="4"/>
  <c r="BE105" i="4"/>
  <c r="T105" i="4"/>
  <c r="R105" i="4"/>
  <c r="P105" i="4"/>
  <c r="BK105" i="4"/>
  <c r="J105" i="4"/>
  <c r="BI104" i="4"/>
  <c r="BH104" i="4"/>
  <c r="BG104" i="4"/>
  <c r="BF104" i="4"/>
  <c r="T104" i="4"/>
  <c r="R104" i="4"/>
  <c r="P104" i="4"/>
  <c r="BK104" i="4"/>
  <c r="J104" i="4"/>
  <c r="BE104" i="4" s="1"/>
  <c r="BI103" i="4"/>
  <c r="BH103" i="4"/>
  <c r="BG103" i="4"/>
  <c r="BF103" i="4"/>
  <c r="BE103" i="4"/>
  <c r="T103" i="4"/>
  <c r="R103" i="4"/>
  <c r="P103" i="4"/>
  <c r="BK103" i="4"/>
  <c r="J103" i="4"/>
  <c r="BI102" i="4"/>
  <c r="BH102" i="4"/>
  <c r="BG102" i="4"/>
  <c r="BF102" i="4"/>
  <c r="T102" i="4"/>
  <c r="R102" i="4"/>
  <c r="P102" i="4"/>
  <c r="BK102" i="4"/>
  <c r="J102" i="4"/>
  <c r="BE102" i="4" s="1"/>
  <c r="BI101" i="4"/>
  <c r="BH101" i="4"/>
  <c r="BG101" i="4"/>
  <c r="BF101" i="4"/>
  <c r="BE101" i="4"/>
  <c r="T101" i="4"/>
  <c r="R101" i="4"/>
  <c r="P101" i="4"/>
  <c r="BK101" i="4"/>
  <c r="J101" i="4"/>
  <c r="BI100" i="4"/>
  <c r="BH100" i="4"/>
  <c r="BG100" i="4"/>
  <c r="BF100" i="4"/>
  <c r="T100" i="4"/>
  <c r="R100" i="4"/>
  <c r="P100" i="4"/>
  <c r="BK100" i="4"/>
  <c r="J100" i="4"/>
  <c r="BE100" i="4" s="1"/>
  <c r="BI98" i="4"/>
  <c r="BH98" i="4"/>
  <c r="BG98" i="4"/>
  <c r="BF98" i="4"/>
  <c r="BE98" i="4"/>
  <c r="T98" i="4"/>
  <c r="R98" i="4"/>
  <c r="P98" i="4"/>
  <c r="BK98" i="4"/>
  <c r="J98" i="4"/>
  <c r="BI97" i="4"/>
  <c r="BH97" i="4"/>
  <c r="BG97" i="4"/>
  <c r="BF97" i="4"/>
  <c r="T97" i="4"/>
  <c r="R97" i="4"/>
  <c r="P97" i="4"/>
  <c r="BK97" i="4"/>
  <c r="J97" i="4"/>
  <c r="BE97" i="4" s="1"/>
  <c r="BI96" i="4"/>
  <c r="BH96" i="4"/>
  <c r="BG96" i="4"/>
  <c r="BF96" i="4"/>
  <c r="BE96" i="4"/>
  <c r="T96" i="4"/>
  <c r="R96" i="4"/>
  <c r="P96" i="4"/>
  <c r="BK96" i="4"/>
  <c r="J96" i="4"/>
  <c r="BI95" i="4"/>
  <c r="BH95" i="4"/>
  <c r="BG95" i="4"/>
  <c r="BF95" i="4"/>
  <c r="T95" i="4"/>
  <c r="R95" i="4"/>
  <c r="P95" i="4"/>
  <c r="BK95" i="4"/>
  <c r="J95" i="4"/>
  <c r="BE95" i="4" s="1"/>
  <c r="BI94" i="4"/>
  <c r="BH94" i="4"/>
  <c r="BG94" i="4"/>
  <c r="BF94" i="4"/>
  <c r="BE94" i="4"/>
  <c r="T94" i="4"/>
  <c r="R94" i="4"/>
  <c r="P94" i="4"/>
  <c r="BK94" i="4"/>
  <c r="J94" i="4"/>
  <c r="BI93" i="4"/>
  <c r="F34" i="4" s="1"/>
  <c r="BD54" i="1" s="1"/>
  <c r="BH93" i="4"/>
  <c r="F33" i="4" s="1"/>
  <c r="BC54" i="1" s="1"/>
  <c r="BG93" i="4"/>
  <c r="F32" i="4" s="1"/>
  <c r="BB54" i="1" s="1"/>
  <c r="BF93" i="4"/>
  <c r="F31" i="4" s="1"/>
  <c r="BA54" i="1" s="1"/>
  <c r="T93" i="4"/>
  <c r="T92" i="4" s="1"/>
  <c r="T91" i="4" s="1"/>
  <c r="R93" i="4"/>
  <c r="R92" i="4" s="1"/>
  <c r="R91" i="4" s="1"/>
  <c r="P93" i="4"/>
  <c r="P92" i="4" s="1"/>
  <c r="P91" i="4" s="1"/>
  <c r="P90" i="4" s="1"/>
  <c r="AU54" i="1" s="1"/>
  <c r="BK93" i="4"/>
  <c r="BK92" i="4" s="1"/>
  <c r="J93" i="4"/>
  <c r="BE93" i="4" s="1"/>
  <c r="J86" i="4"/>
  <c r="F86" i="4"/>
  <c r="F84" i="4"/>
  <c r="E82" i="4"/>
  <c r="E80" i="4"/>
  <c r="J51" i="4"/>
  <c r="F51" i="4"/>
  <c r="F49" i="4"/>
  <c r="E47" i="4"/>
  <c r="E45" i="4"/>
  <c r="J18" i="4"/>
  <c r="E18" i="4"/>
  <c r="F52" i="4" s="1"/>
  <c r="J17" i="4"/>
  <c r="J12" i="4"/>
  <c r="J49" i="4" s="1"/>
  <c r="E7" i="4"/>
  <c r="P243" i="3"/>
  <c r="R236" i="3"/>
  <c r="AY53" i="1"/>
  <c r="AX53" i="1"/>
  <c r="BI250" i="3"/>
  <c r="BH250" i="3"/>
  <c r="BG250" i="3"/>
  <c r="BF250" i="3"/>
  <c r="BE250" i="3"/>
  <c r="T250" i="3"/>
  <c r="R250" i="3"/>
  <c r="P250" i="3"/>
  <c r="BK250" i="3"/>
  <c r="J250" i="3"/>
  <c r="BI249" i="3"/>
  <c r="BH249" i="3"/>
  <c r="BG249" i="3"/>
  <c r="BF249" i="3"/>
  <c r="T249" i="3"/>
  <c r="R249" i="3"/>
  <c r="P249" i="3"/>
  <c r="BK249" i="3"/>
  <c r="J249" i="3"/>
  <c r="BE249" i="3" s="1"/>
  <c r="BI247" i="3"/>
  <c r="BH247" i="3"/>
  <c r="BG247" i="3"/>
  <c r="BF247" i="3"/>
  <c r="BE247" i="3"/>
  <c r="T247" i="3"/>
  <c r="R247" i="3"/>
  <c r="P247" i="3"/>
  <c r="BK247" i="3"/>
  <c r="J247" i="3"/>
  <c r="BI245" i="3"/>
  <c r="BH245" i="3"/>
  <c r="BG245" i="3"/>
  <c r="BF245" i="3"/>
  <c r="T245" i="3"/>
  <c r="R245" i="3"/>
  <c r="R243" i="3" s="1"/>
  <c r="P245" i="3"/>
  <c r="BK245" i="3"/>
  <c r="J245" i="3"/>
  <c r="BE245" i="3" s="1"/>
  <c r="BI244" i="3"/>
  <c r="BH244" i="3"/>
  <c r="BG244" i="3"/>
  <c r="BF244" i="3"/>
  <c r="BE244" i="3"/>
  <c r="T244" i="3"/>
  <c r="T243" i="3" s="1"/>
  <c r="R244" i="3"/>
  <c r="P244" i="3"/>
  <c r="BK244" i="3"/>
  <c r="BK243" i="3" s="1"/>
  <c r="J243" i="3" s="1"/>
  <c r="J69" i="3" s="1"/>
  <c r="J244" i="3"/>
  <c r="BI242" i="3"/>
  <c r="BH242" i="3"/>
  <c r="BG242" i="3"/>
  <c r="BF242" i="3"/>
  <c r="T242" i="3"/>
  <c r="R242" i="3"/>
  <c r="P242" i="3"/>
  <c r="BK242" i="3"/>
  <c r="J242" i="3"/>
  <c r="BE242" i="3" s="1"/>
  <c r="BI241" i="3"/>
  <c r="BH241" i="3"/>
  <c r="BG241" i="3"/>
  <c r="BF241" i="3"/>
  <c r="T241" i="3"/>
  <c r="R241" i="3"/>
  <c r="P241" i="3"/>
  <c r="BK241" i="3"/>
  <c r="J241" i="3"/>
  <c r="BE241" i="3" s="1"/>
  <c r="BI239" i="3"/>
  <c r="BH239" i="3"/>
  <c r="BG239" i="3"/>
  <c r="BF239" i="3"/>
  <c r="T239" i="3"/>
  <c r="R239" i="3"/>
  <c r="P239" i="3"/>
  <c r="BK239" i="3"/>
  <c r="BK236" i="3" s="1"/>
  <c r="J236" i="3" s="1"/>
  <c r="J68" i="3" s="1"/>
  <c r="J239" i="3"/>
  <c r="BE239" i="3" s="1"/>
  <c r="BI237" i="3"/>
  <c r="BH237" i="3"/>
  <c r="BG237" i="3"/>
  <c r="BF237" i="3"/>
  <c r="T237" i="3"/>
  <c r="T236" i="3" s="1"/>
  <c r="R237" i="3"/>
  <c r="P237" i="3"/>
  <c r="P236" i="3" s="1"/>
  <c r="BK237" i="3"/>
  <c r="J237" i="3"/>
  <c r="BE237" i="3" s="1"/>
  <c r="BI235" i="3"/>
  <c r="BH235" i="3"/>
  <c r="BG235" i="3"/>
  <c r="BF235" i="3"/>
  <c r="BE235" i="3"/>
  <c r="T235" i="3"/>
  <c r="R235" i="3"/>
  <c r="P235" i="3"/>
  <c r="BK235" i="3"/>
  <c r="J235" i="3"/>
  <c r="BI233" i="3"/>
  <c r="BH233" i="3"/>
  <c r="BG233" i="3"/>
  <c r="BF233" i="3"/>
  <c r="T233" i="3"/>
  <c r="R233" i="3"/>
  <c r="P233" i="3"/>
  <c r="BK233" i="3"/>
  <c r="J233" i="3"/>
  <c r="BE233" i="3" s="1"/>
  <c r="BI231" i="3"/>
  <c r="BH231" i="3"/>
  <c r="BG231" i="3"/>
  <c r="BF231" i="3"/>
  <c r="BE231" i="3"/>
  <c r="T231" i="3"/>
  <c r="R231" i="3"/>
  <c r="P231" i="3"/>
  <c r="BK231" i="3"/>
  <c r="J231" i="3"/>
  <c r="BI229" i="3"/>
  <c r="BH229" i="3"/>
  <c r="BG229" i="3"/>
  <c r="BF229" i="3"/>
  <c r="T229" i="3"/>
  <c r="R229" i="3"/>
  <c r="P229" i="3"/>
  <c r="BK229" i="3"/>
  <c r="J229" i="3"/>
  <c r="BE229" i="3" s="1"/>
  <c r="BI227" i="3"/>
  <c r="BH227" i="3"/>
  <c r="BG227" i="3"/>
  <c r="BF227" i="3"/>
  <c r="BE227" i="3"/>
  <c r="T227" i="3"/>
  <c r="R227" i="3"/>
  <c r="P227" i="3"/>
  <c r="BK227" i="3"/>
  <c r="J227" i="3"/>
  <c r="BI225" i="3"/>
  <c r="BH225" i="3"/>
  <c r="BG225" i="3"/>
  <c r="BF225" i="3"/>
  <c r="T225" i="3"/>
  <c r="R225" i="3"/>
  <c r="P225" i="3"/>
  <c r="BK225" i="3"/>
  <c r="J225" i="3"/>
  <c r="BE225" i="3" s="1"/>
  <c r="BI223" i="3"/>
  <c r="BH223" i="3"/>
  <c r="BG223" i="3"/>
  <c r="BF223" i="3"/>
  <c r="BE223" i="3"/>
  <c r="T223" i="3"/>
  <c r="R223" i="3"/>
  <c r="P223" i="3"/>
  <c r="BK223" i="3"/>
  <c r="BK220" i="3" s="1"/>
  <c r="J220" i="3" s="1"/>
  <c r="J67" i="3" s="1"/>
  <c r="J223" i="3"/>
  <c r="BI221" i="3"/>
  <c r="BH221" i="3"/>
  <c r="BG221" i="3"/>
  <c r="BF221" i="3"/>
  <c r="T221" i="3"/>
  <c r="T220" i="3" s="1"/>
  <c r="R221" i="3"/>
  <c r="R220" i="3" s="1"/>
  <c r="P221" i="3"/>
  <c r="P220" i="3" s="1"/>
  <c r="BK221" i="3"/>
  <c r="J221" i="3"/>
  <c r="BE221" i="3" s="1"/>
  <c r="BI218" i="3"/>
  <c r="BH218" i="3"/>
  <c r="BG218" i="3"/>
  <c r="BF218" i="3"/>
  <c r="T218" i="3"/>
  <c r="R218" i="3"/>
  <c r="P218" i="3"/>
  <c r="BK218" i="3"/>
  <c r="J218" i="3"/>
  <c r="BE218" i="3" s="1"/>
  <c r="BI216" i="3"/>
  <c r="BH216" i="3"/>
  <c r="BG216" i="3"/>
  <c r="BF216" i="3"/>
  <c r="T216" i="3"/>
  <c r="R216" i="3"/>
  <c r="P216" i="3"/>
  <c r="BK216" i="3"/>
  <c r="J216" i="3"/>
  <c r="BE216" i="3" s="1"/>
  <c r="BI214" i="3"/>
  <c r="BH214" i="3"/>
  <c r="BG214" i="3"/>
  <c r="BF214" i="3"/>
  <c r="T214" i="3"/>
  <c r="T213" i="3" s="1"/>
  <c r="T212" i="3" s="1"/>
  <c r="R214" i="3"/>
  <c r="R213" i="3" s="1"/>
  <c r="P214" i="3"/>
  <c r="P213" i="3" s="1"/>
  <c r="BK214" i="3"/>
  <c r="BK213" i="3" s="1"/>
  <c r="J214" i="3"/>
  <c r="BE214" i="3" s="1"/>
  <c r="BI211" i="3"/>
  <c r="BH211" i="3"/>
  <c r="BG211" i="3"/>
  <c r="BF211" i="3"/>
  <c r="T211" i="3"/>
  <c r="T210" i="3" s="1"/>
  <c r="R211" i="3"/>
  <c r="R210" i="3" s="1"/>
  <c r="P211" i="3"/>
  <c r="P210" i="3" s="1"/>
  <c r="BK211" i="3"/>
  <c r="BK210" i="3" s="1"/>
  <c r="J210" i="3" s="1"/>
  <c r="J64" i="3" s="1"/>
  <c r="J211" i="3"/>
  <c r="BE211" i="3" s="1"/>
  <c r="BI209" i="3"/>
  <c r="BH209" i="3"/>
  <c r="BG209" i="3"/>
  <c r="BF209" i="3"/>
  <c r="BE209" i="3"/>
  <c r="T209" i="3"/>
  <c r="R209" i="3"/>
  <c r="P209" i="3"/>
  <c r="BK209" i="3"/>
  <c r="J209" i="3"/>
  <c r="BI207" i="3"/>
  <c r="BH207" i="3"/>
  <c r="BG207" i="3"/>
  <c r="BF207" i="3"/>
  <c r="T207" i="3"/>
  <c r="R207" i="3"/>
  <c r="P207" i="3"/>
  <c r="BK207" i="3"/>
  <c r="J207" i="3"/>
  <c r="BE207" i="3" s="1"/>
  <c r="BI206" i="3"/>
  <c r="BH206" i="3"/>
  <c r="BG206" i="3"/>
  <c r="BF206" i="3"/>
  <c r="BE206" i="3"/>
  <c r="T206" i="3"/>
  <c r="R206" i="3"/>
  <c r="P206" i="3"/>
  <c r="BK206" i="3"/>
  <c r="J206" i="3"/>
  <c r="BI205" i="3"/>
  <c r="BH205" i="3"/>
  <c r="BG205" i="3"/>
  <c r="BF205" i="3"/>
  <c r="T205" i="3"/>
  <c r="T204" i="3" s="1"/>
  <c r="R205" i="3"/>
  <c r="R204" i="3" s="1"/>
  <c r="P205" i="3"/>
  <c r="P204" i="3" s="1"/>
  <c r="BK205" i="3"/>
  <c r="BK204" i="3" s="1"/>
  <c r="J204" i="3" s="1"/>
  <c r="J63" i="3" s="1"/>
  <c r="J205" i="3"/>
  <c r="BE205" i="3" s="1"/>
  <c r="BI203" i="3"/>
  <c r="BH203" i="3"/>
  <c r="BG203" i="3"/>
  <c r="BF203" i="3"/>
  <c r="T203" i="3"/>
  <c r="R203" i="3"/>
  <c r="P203" i="3"/>
  <c r="BK203" i="3"/>
  <c r="J203" i="3"/>
  <c r="BE203" i="3" s="1"/>
  <c r="BI201" i="3"/>
  <c r="BH201" i="3"/>
  <c r="BG201" i="3"/>
  <c r="BF201" i="3"/>
  <c r="T201" i="3"/>
  <c r="R201" i="3"/>
  <c r="P201" i="3"/>
  <c r="BK201" i="3"/>
  <c r="J201" i="3"/>
  <c r="BE201" i="3" s="1"/>
  <c r="BI199" i="3"/>
  <c r="BH199" i="3"/>
  <c r="BG199" i="3"/>
  <c r="BF199" i="3"/>
  <c r="T199" i="3"/>
  <c r="R199" i="3"/>
  <c r="P199" i="3"/>
  <c r="BK199" i="3"/>
  <c r="J199" i="3"/>
  <c r="BE199" i="3" s="1"/>
  <c r="BI198" i="3"/>
  <c r="BH198" i="3"/>
  <c r="BG198" i="3"/>
  <c r="BF198" i="3"/>
  <c r="T198" i="3"/>
  <c r="R198" i="3"/>
  <c r="P198" i="3"/>
  <c r="BK198" i="3"/>
  <c r="J198" i="3"/>
  <c r="BE198" i="3" s="1"/>
  <c r="BI197" i="3"/>
  <c r="BH197" i="3"/>
  <c r="BG197" i="3"/>
  <c r="BF197" i="3"/>
  <c r="T197" i="3"/>
  <c r="R197" i="3"/>
  <c r="P197" i="3"/>
  <c r="BK197" i="3"/>
  <c r="J197" i="3"/>
  <c r="BE197" i="3" s="1"/>
  <c r="BI196" i="3"/>
  <c r="BH196" i="3"/>
  <c r="BG196" i="3"/>
  <c r="BF196" i="3"/>
  <c r="T196" i="3"/>
  <c r="R196" i="3"/>
  <c r="P196" i="3"/>
  <c r="BK196" i="3"/>
  <c r="J196" i="3"/>
  <c r="BE196" i="3" s="1"/>
  <c r="BI195" i="3"/>
  <c r="BH195" i="3"/>
  <c r="BG195" i="3"/>
  <c r="BF195" i="3"/>
  <c r="BE195" i="3"/>
  <c r="T195" i="3"/>
  <c r="R195" i="3"/>
  <c r="P195" i="3"/>
  <c r="BK195" i="3"/>
  <c r="J195" i="3"/>
  <c r="BI194" i="3"/>
  <c r="BH194" i="3"/>
  <c r="BG194" i="3"/>
  <c r="BF194" i="3"/>
  <c r="T194" i="3"/>
  <c r="R194" i="3"/>
  <c r="P194" i="3"/>
  <c r="BK194" i="3"/>
  <c r="J194" i="3"/>
  <c r="BE194" i="3" s="1"/>
  <c r="BI193" i="3"/>
  <c r="BH193" i="3"/>
  <c r="BG193" i="3"/>
  <c r="BF193" i="3"/>
  <c r="BE193" i="3"/>
  <c r="T193" i="3"/>
  <c r="R193" i="3"/>
  <c r="P193" i="3"/>
  <c r="BK193" i="3"/>
  <c r="J193" i="3"/>
  <c r="BI192" i="3"/>
  <c r="BH192" i="3"/>
  <c r="BG192" i="3"/>
  <c r="BF192" i="3"/>
  <c r="T192" i="3"/>
  <c r="R192" i="3"/>
  <c r="P192" i="3"/>
  <c r="BK192" i="3"/>
  <c r="J192" i="3"/>
  <c r="BE192" i="3" s="1"/>
  <c r="BI191" i="3"/>
  <c r="BH191" i="3"/>
  <c r="BG191" i="3"/>
  <c r="BF191" i="3"/>
  <c r="BE191" i="3"/>
  <c r="T191" i="3"/>
  <c r="R191" i="3"/>
  <c r="P191" i="3"/>
  <c r="BK191" i="3"/>
  <c r="J191" i="3"/>
  <c r="BI189" i="3"/>
  <c r="BH189" i="3"/>
  <c r="BG189" i="3"/>
  <c r="BF189" i="3"/>
  <c r="T189" i="3"/>
  <c r="R189" i="3"/>
  <c r="P189" i="3"/>
  <c r="BK189" i="3"/>
  <c r="J189" i="3"/>
  <c r="BE189" i="3" s="1"/>
  <c r="BI188" i="3"/>
  <c r="BH188" i="3"/>
  <c r="BG188" i="3"/>
  <c r="BF188" i="3"/>
  <c r="BE188" i="3"/>
  <c r="T188" i="3"/>
  <c r="R188" i="3"/>
  <c r="P188" i="3"/>
  <c r="BK188" i="3"/>
  <c r="J188" i="3"/>
  <c r="BI186" i="3"/>
  <c r="BH186" i="3"/>
  <c r="BG186" i="3"/>
  <c r="BF186" i="3"/>
  <c r="T186" i="3"/>
  <c r="R186" i="3"/>
  <c r="P186" i="3"/>
  <c r="BK186" i="3"/>
  <c r="J186" i="3"/>
  <c r="BE186" i="3" s="1"/>
  <c r="BI184" i="3"/>
  <c r="BH184" i="3"/>
  <c r="BG184" i="3"/>
  <c r="BF184" i="3"/>
  <c r="BE184" i="3"/>
  <c r="T184" i="3"/>
  <c r="R184" i="3"/>
  <c r="P184" i="3"/>
  <c r="BK184" i="3"/>
  <c r="J184" i="3"/>
  <c r="BI180" i="3"/>
  <c r="BH180" i="3"/>
  <c r="BG180" i="3"/>
  <c r="BF180" i="3"/>
  <c r="T180" i="3"/>
  <c r="R180" i="3"/>
  <c r="P180" i="3"/>
  <c r="BK180" i="3"/>
  <c r="J180" i="3"/>
  <c r="BE180" i="3" s="1"/>
  <c r="BI178" i="3"/>
  <c r="BH178" i="3"/>
  <c r="BG178" i="3"/>
  <c r="BF178" i="3"/>
  <c r="BE178" i="3"/>
  <c r="T178" i="3"/>
  <c r="R178" i="3"/>
  <c r="P178" i="3"/>
  <c r="BK178" i="3"/>
  <c r="J178" i="3"/>
  <c r="BI176" i="3"/>
  <c r="BH176" i="3"/>
  <c r="BG176" i="3"/>
  <c r="BF176" i="3"/>
  <c r="T176" i="3"/>
  <c r="R176" i="3"/>
  <c r="P176" i="3"/>
  <c r="BK176" i="3"/>
  <c r="J176" i="3"/>
  <c r="BE176" i="3" s="1"/>
  <c r="BI174" i="3"/>
  <c r="BH174" i="3"/>
  <c r="BG174" i="3"/>
  <c r="BF174" i="3"/>
  <c r="BE174" i="3"/>
  <c r="T174" i="3"/>
  <c r="R174" i="3"/>
  <c r="P174" i="3"/>
  <c r="BK174" i="3"/>
  <c r="J174" i="3"/>
  <c r="BI172" i="3"/>
  <c r="BH172" i="3"/>
  <c r="BG172" i="3"/>
  <c r="BF172" i="3"/>
  <c r="T172" i="3"/>
  <c r="R172" i="3"/>
  <c r="P172" i="3"/>
  <c r="BK172" i="3"/>
  <c r="J172" i="3"/>
  <c r="BE172" i="3" s="1"/>
  <c r="BI170" i="3"/>
  <c r="BH170" i="3"/>
  <c r="BG170" i="3"/>
  <c r="BF170" i="3"/>
  <c r="BE170" i="3"/>
  <c r="T170" i="3"/>
  <c r="R170" i="3"/>
  <c r="P170" i="3"/>
  <c r="BK170" i="3"/>
  <c r="J170" i="3"/>
  <c r="BI169" i="3"/>
  <c r="BH169" i="3"/>
  <c r="BG169" i="3"/>
  <c r="BF169" i="3"/>
  <c r="T169" i="3"/>
  <c r="R169" i="3"/>
  <c r="P169" i="3"/>
  <c r="BK169" i="3"/>
  <c r="J169" i="3"/>
  <c r="BE169" i="3" s="1"/>
  <c r="BI167" i="3"/>
  <c r="BH167" i="3"/>
  <c r="BG167" i="3"/>
  <c r="BF167" i="3"/>
  <c r="BE167" i="3"/>
  <c r="T167" i="3"/>
  <c r="R167" i="3"/>
  <c r="P167" i="3"/>
  <c r="BK167" i="3"/>
  <c r="J167" i="3"/>
  <c r="BI165" i="3"/>
  <c r="BH165" i="3"/>
  <c r="BG165" i="3"/>
  <c r="BF165" i="3"/>
  <c r="T165" i="3"/>
  <c r="R165" i="3"/>
  <c r="P165" i="3"/>
  <c r="BK165" i="3"/>
  <c r="J165" i="3"/>
  <c r="BE165" i="3" s="1"/>
  <c r="BI163" i="3"/>
  <c r="BH163" i="3"/>
  <c r="BG163" i="3"/>
  <c r="BF163" i="3"/>
  <c r="BE163" i="3"/>
  <c r="T163" i="3"/>
  <c r="R163" i="3"/>
  <c r="P163" i="3"/>
  <c r="BK163" i="3"/>
  <c r="J163" i="3"/>
  <c r="BI161" i="3"/>
  <c r="BH161" i="3"/>
  <c r="BG161" i="3"/>
  <c r="BF161" i="3"/>
  <c r="T161" i="3"/>
  <c r="R161" i="3"/>
  <c r="P161" i="3"/>
  <c r="BK161" i="3"/>
  <c r="J161" i="3"/>
  <c r="BE161" i="3" s="1"/>
  <c r="BI159" i="3"/>
  <c r="BH159" i="3"/>
  <c r="BG159" i="3"/>
  <c r="BF159" i="3"/>
  <c r="BE159" i="3"/>
  <c r="T159" i="3"/>
  <c r="R159" i="3"/>
  <c r="P159" i="3"/>
  <c r="BK159" i="3"/>
  <c r="J159" i="3"/>
  <c r="BI158" i="3"/>
  <c r="BH158" i="3"/>
  <c r="BG158" i="3"/>
  <c r="BF158" i="3"/>
  <c r="T158" i="3"/>
  <c r="R158" i="3"/>
  <c r="P158" i="3"/>
  <c r="BK158" i="3"/>
  <c r="J158" i="3"/>
  <c r="BE158" i="3" s="1"/>
  <c r="BI156" i="3"/>
  <c r="BH156" i="3"/>
  <c r="BG156" i="3"/>
  <c r="BF156" i="3"/>
  <c r="BE156" i="3"/>
  <c r="T156" i="3"/>
  <c r="R156" i="3"/>
  <c r="P156" i="3"/>
  <c r="BK156" i="3"/>
  <c r="J156" i="3"/>
  <c r="BI154" i="3"/>
  <c r="BH154" i="3"/>
  <c r="BG154" i="3"/>
  <c r="BF154" i="3"/>
  <c r="T154" i="3"/>
  <c r="T153" i="3" s="1"/>
  <c r="R154" i="3"/>
  <c r="R153" i="3" s="1"/>
  <c r="P154" i="3"/>
  <c r="P153" i="3" s="1"/>
  <c r="BK154" i="3"/>
  <c r="BK153" i="3" s="1"/>
  <c r="J153" i="3" s="1"/>
  <c r="J62" i="3" s="1"/>
  <c r="J154" i="3"/>
  <c r="BE154" i="3" s="1"/>
  <c r="BI151" i="3"/>
  <c r="BH151" i="3"/>
  <c r="BG151" i="3"/>
  <c r="BF151" i="3"/>
  <c r="T151" i="3"/>
  <c r="R151" i="3"/>
  <c r="P151" i="3"/>
  <c r="BK151" i="3"/>
  <c r="J151" i="3"/>
  <c r="BE151" i="3" s="1"/>
  <c r="BI149" i="3"/>
  <c r="BH149" i="3"/>
  <c r="BG149" i="3"/>
  <c r="BF149" i="3"/>
  <c r="BE149" i="3"/>
  <c r="T149" i="3"/>
  <c r="R149" i="3"/>
  <c r="P149" i="3"/>
  <c r="BK149" i="3"/>
  <c r="J149" i="3"/>
  <c r="BI148" i="3"/>
  <c r="BH148" i="3"/>
  <c r="BG148" i="3"/>
  <c r="BF148" i="3"/>
  <c r="T148" i="3"/>
  <c r="R148" i="3"/>
  <c r="P148" i="3"/>
  <c r="BK148" i="3"/>
  <c r="J148" i="3"/>
  <c r="BE148" i="3" s="1"/>
  <c r="BI146" i="3"/>
  <c r="BH146" i="3"/>
  <c r="BG146" i="3"/>
  <c r="BF146" i="3"/>
  <c r="BE146" i="3"/>
  <c r="T146" i="3"/>
  <c r="R146" i="3"/>
  <c r="P146" i="3"/>
  <c r="BK146" i="3"/>
  <c r="J146" i="3"/>
  <c r="BI144" i="3"/>
  <c r="BH144" i="3"/>
  <c r="BG144" i="3"/>
  <c r="BF144" i="3"/>
  <c r="T144" i="3"/>
  <c r="T143" i="3" s="1"/>
  <c r="R144" i="3"/>
  <c r="R143" i="3" s="1"/>
  <c r="P144" i="3"/>
  <c r="P143" i="3" s="1"/>
  <c r="BK144" i="3"/>
  <c r="BK143" i="3" s="1"/>
  <c r="J143" i="3" s="1"/>
  <c r="J61" i="3" s="1"/>
  <c r="J144" i="3"/>
  <c r="BE144" i="3" s="1"/>
  <c r="BI139" i="3"/>
  <c r="BH139" i="3"/>
  <c r="BG139" i="3"/>
  <c r="BF139" i="3"/>
  <c r="BE139" i="3"/>
  <c r="T139" i="3"/>
  <c r="T138" i="3" s="1"/>
  <c r="R139" i="3"/>
  <c r="R138" i="3" s="1"/>
  <c r="P139" i="3"/>
  <c r="P138" i="3" s="1"/>
  <c r="BK139" i="3"/>
  <c r="BK138" i="3" s="1"/>
  <c r="J138" i="3" s="1"/>
  <c r="J60" i="3" s="1"/>
  <c r="J139" i="3"/>
  <c r="BI136" i="3"/>
  <c r="BH136" i="3"/>
  <c r="BG136" i="3"/>
  <c r="BF136" i="3"/>
  <c r="BE136" i="3"/>
  <c r="T136" i="3"/>
  <c r="R136" i="3"/>
  <c r="P136" i="3"/>
  <c r="BK136" i="3"/>
  <c r="J136" i="3"/>
  <c r="BI134" i="3"/>
  <c r="BH134" i="3"/>
  <c r="BG134" i="3"/>
  <c r="BF134" i="3"/>
  <c r="T134" i="3"/>
  <c r="R134" i="3"/>
  <c r="P134" i="3"/>
  <c r="BK134" i="3"/>
  <c r="J134" i="3"/>
  <c r="BE134" i="3" s="1"/>
  <c r="BI132" i="3"/>
  <c r="BH132" i="3"/>
  <c r="BG132" i="3"/>
  <c r="BF132" i="3"/>
  <c r="BE132" i="3"/>
  <c r="T132" i="3"/>
  <c r="R132" i="3"/>
  <c r="P132" i="3"/>
  <c r="BK132" i="3"/>
  <c r="J132" i="3"/>
  <c r="BI130" i="3"/>
  <c r="BH130" i="3"/>
  <c r="BG130" i="3"/>
  <c r="BF130" i="3"/>
  <c r="T130" i="3"/>
  <c r="R130" i="3"/>
  <c r="P130" i="3"/>
  <c r="BK130" i="3"/>
  <c r="J130" i="3"/>
  <c r="BE130" i="3" s="1"/>
  <c r="BI128" i="3"/>
  <c r="BH128" i="3"/>
  <c r="BG128" i="3"/>
  <c r="BF128" i="3"/>
  <c r="BE128" i="3"/>
  <c r="T128" i="3"/>
  <c r="R128" i="3"/>
  <c r="P128" i="3"/>
  <c r="BK128" i="3"/>
  <c r="J128" i="3"/>
  <c r="BI126" i="3"/>
  <c r="BH126" i="3"/>
  <c r="BG126" i="3"/>
  <c r="BF126" i="3"/>
  <c r="T126" i="3"/>
  <c r="R126" i="3"/>
  <c r="P126" i="3"/>
  <c r="BK126" i="3"/>
  <c r="J126" i="3"/>
  <c r="BE126" i="3" s="1"/>
  <c r="BI124" i="3"/>
  <c r="BH124" i="3"/>
  <c r="BG124" i="3"/>
  <c r="BF124" i="3"/>
  <c r="BE124" i="3"/>
  <c r="T124" i="3"/>
  <c r="T123" i="3" s="1"/>
  <c r="R124" i="3"/>
  <c r="R123" i="3" s="1"/>
  <c r="P124" i="3"/>
  <c r="P123" i="3" s="1"/>
  <c r="BK124" i="3"/>
  <c r="BK123" i="3" s="1"/>
  <c r="J123" i="3" s="1"/>
  <c r="J59" i="3" s="1"/>
  <c r="J124" i="3"/>
  <c r="BI121" i="3"/>
  <c r="BH121" i="3"/>
  <c r="BG121" i="3"/>
  <c r="BF121" i="3"/>
  <c r="T121" i="3"/>
  <c r="R121" i="3"/>
  <c r="P121" i="3"/>
  <c r="BK121" i="3"/>
  <c r="J121" i="3"/>
  <c r="BE121" i="3" s="1"/>
  <c r="BI120" i="3"/>
  <c r="BH120" i="3"/>
  <c r="BG120" i="3"/>
  <c r="BF120" i="3"/>
  <c r="BE120" i="3"/>
  <c r="T120" i="3"/>
  <c r="R120" i="3"/>
  <c r="P120" i="3"/>
  <c r="BK120" i="3"/>
  <c r="J120" i="3"/>
  <c r="BI119" i="3"/>
  <c r="BH119" i="3"/>
  <c r="BG119" i="3"/>
  <c r="BF119" i="3"/>
  <c r="T119" i="3"/>
  <c r="R119" i="3"/>
  <c r="P119" i="3"/>
  <c r="BK119" i="3"/>
  <c r="J119" i="3"/>
  <c r="BE119" i="3" s="1"/>
  <c r="BI118" i="3"/>
  <c r="BH118" i="3"/>
  <c r="BG118" i="3"/>
  <c r="BF118" i="3"/>
  <c r="BE118" i="3"/>
  <c r="T118" i="3"/>
  <c r="R118" i="3"/>
  <c r="P118" i="3"/>
  <c r="BK118" i="3"/>
  <c r="J118" i="3"/>
  <c r="BI117" i="3"/>
  <c r="BH117" i="3"/>
  <c r="BG117" i="3"/>
  <c r="BF117" i="3"/>
  <c r="T117" i="3"/>
  <c r="R117" i="3"/>
  <c r="P117" i="3"/>
  <c r="BK117" i="3"/>
  <c r="J117" i="3"/>
  <c r="BE117" i="3" s="1"/>
  <c r="BI115" i="3"/>
  <c r="BH115" i="3"/>
  <c r="BG115" i="3"/>
  <c r="BF115" i="3"/>
  <c r="BE115" i="3"/>
  <c r="T115" i="3"/>
  <c r="R115" i="3"/>
  <c r="P115" i="3"/>
  <c r="BK115" i="3"/>
  <c r="J115" i="3"/>
  <c r="BI114" i="3"/>
  <c r="BH114" i="3"/>
  <c r="BG114" i="3"/>
  <c r="BF114" i="3"/>
  <c r="T114" i="3"/>
  <c r="R114" i="3"/>
  <c r="P114" i="3"/>
  <c r="BK114" i="3"/>
  <c r="J114" i="3"/>
  <c r="BE114" i="3" s="1"/>
  <c r="BI113" i="3"/>
  <c r="BH113" i="3"/>
  <c r="BG113" i="3"/>
  <c r="BF113" i="3"/>
  <c r="BE113" i="3"/>
  <c r="T113" i="3"/>
  <c r="R113" i="3"/>
  <c r="P113" i="3"/>
  <c r="BK113" i="3"/>
  <c r="J113" i="3"/>
  <c r="BI111" i="3"/>
  <c r="BH111" i="3"/>
  <c r="BG111" i="3"/>
  <c r="BF111" i="3"/>
  <c r="T111" i="3"/>
  <c r="R111" i="3"/>
  <c r="P111" i="3"/>
  <c r="BK111" i="3"/>
  <c r="J111" i="3"/>
  <c r="BE111" i="3" s="1"/>
  <c r="BI109" i="3"/>
  <c r="BH109" i="3"/>
  <c r="BG109" i="3"/>
  <c r="BF109" i="3"/>
  <c r="BE109" i="3"/>
  <c r="T109" i="3"/>
  <c r="R109" i="3"/>
  <c r="P109" i="3"/>
  <c r="BK109" i="3"/>
  <c r="J109" i="3"/>
  <c r="BI108" i="3"/>
  <c r="BH108" i="3"/>
  <c r="BG108" i="3"/>
  <c r="BF108" i="3"/>
  <c r="T108" i="3"/>
  <c r="R108" i="3"/>
  <c r="P108" i="3"/>
  <c r="BK108" i="3"/>
  <c r="J108" i="3"/>
  <c r="BE108" i="3" s="1"/>
  <c r="BI107" i="3"/>
  <c r="BH107" i="3"/>
  <c r="BG107" i="3"/>
  <c r="BF107" i="3"/>
  <c r="BE107" i="3"/>
  <c r="T107" i="3"/>
  <c r="R107" i="3"/>
  <c r="P107" i="3"/>
  <c r="BK107" i="3"/>
  <c r="J107" i="3"/>
  <c r="BI106" i="3"/>
  <c r="BH106" i="3"/>
  <c r="BG106" i="3"/>
  <c r="BF106" i="3"/>
  <c r="T106" i="3"/>
  <c r="R106" i="3"/>
  <c r="P106" i="3"/>
  <c r="BK106" i="3"/>
  <c r="J106" i="3"/>
  <c r="BE106" i="3" s="1"/>
  <c r="BI104" i="3"/>
  <c r="BH104" i="3"/>
  <c r="BG104" i="3"/>
  <c r="BF104" i="3"/>
  <c r="BE104" i="3"/>
  <c r="T104" i="3"/>
  <c r="R104" i="3"/>
  <c r="P104" i="3"/>
  <c r="BK104" i="3"/>
  <c r="J104" i="3"/>
  <c r="BI103" i="3"/>
  <c r="BH103" i="3"/>
  <c r="BG103" i="3"/>
  <c r="BF103" i="3"/>
  <c r="T103" i="3"/>
  <c r="R103" i="3"/>
  <c r="P103" i="3"/>
  <c r="BK103" i="3"/>
  <c r="J103" i="3"/>
  <c r="BE103" i="3" s="1"/>
  <c r="BI102" i="3"/>
  <c r="BH102" i="3"/>
  <c r="BG102" i="3"/>
  <c r="BF102" i="3"/>
  <c r="BE102" i="3"/>
  <c r="T102" i="3"/>
  <c r="R102" i="3"/>
  <c r="P102" i="3"/>
  <c r="BK102" i="3"/>
  <c r="J102" i="3"/>
  <c r="BI100" i="3"/>
  <c r="BH100" i="3"/>
  <c r="BG100" i="3"/>
  <c r="BF100" i="3"/>
  <c r="T100" i="3"/>
  <c r="R100" i="3"/>
  <c r="P100" i="3"/>
  <c r="BK100" i="3"/>
  <c r="J100" i="3"/>
  <c r="BE100" i="3" s="1"/>
  <c r="BI98" i="3"/>
  <c r="BH98" i="3"/>
  <c r="BG98" i="3"/>
  <c r="BF98" i="3"/>
  <c r="BE98" i="3"/>
  <c r="T98" i="3"/>
  <c r="R98" i="3"/>
  <c r="P98" i="3"/>
  <c r="BK98" i="3"/>
  <c r="J98" i="3"/>
  <c r="BI96" i="3"/>
  <c r="BH96" i="3"/>
  <c r="BG96" i="3"/>
  <c r="BF96" i="3"/>
  <c r="T96" i="3"/>
  <c r="R96" i="3"/>
  <c r="P96" i="3"/>
  <c r="BK96" i="3"/>
  <c r="J96" i="3"/>
  <c r="BE96" i="3" s="1"/>
  <c r="BI94" i="3"/>
  <c r="BH94" i="3"/>
  <c r="BG94" i="3"/>
  <c r="BF94" i="3"/>
  <c r="BE94" i="3"/>
  <c r="T94" i="3"/>
  <c r="R94" i="3"/>
  <c r="P94" i="3"/>
  <c r="BK94" i="3"/>
  <c r="J94" i="3"/>
  <c r="BI92" i="3"/>
  <c r="F34" i="3" s="1"/>
  <c r="BD53" i="1" s="1"/>
  <c r="BH92" i="3"/>
  <c r="F33" i="3" s="1"/>
  <c r="BC53" i="1" s="1"/>
  <c r="BG92" i="3"/>
  <c r="F32" i="3" s="1"/>
  <c r="BB53" i="1" s="1"/>
  <c r="BF92" i="3"/>
  <c r="J31" i="3" s="1"/>
  <c r="AW53" i="1" s="1"/>
  <c r="T92" i="3"/>
  <c r="T91" i="3" s="1"/>
  <c r="T90" i="3" s="1"/>
  <c r="T89" i="3" s="1"/>
  <c r="R92" i="3"/>
  <c r="R91" i="3" s="1"/>
  <c r="P92" i="3"/>
  <c r="P91" i="3" s="1"/>
  <c r="BK92" i="3"/>
  <c r="BK91" i="3" s="1"/>
  <c r="J92" i="3"/>
  <c r="BE92" i="3" s="1"/>
  <c r="J85" i="3"/>
  <c r="F85" i="3"/>
  <c r="F83" i="3"/>
  <c r="E81" i="3"/>
  <c r="E79" i="3"/>
  <c r="J51" i="3"/>
  <c r="F51" i="3"/>
  <c r="F49" i="3"/>
  <c r="E47" i="3"/>
  <c r="E45" i="3"/>
  <c r="J18" i="3"/>
  <c r="E18" i="3"/>
  <c r="F86" i="3" s="1"/>
  <c r="J17" i="3"/>
  <c r="J12" i="3"/>
  <c r="J49" i="3" s="1"/>
  <c r="E7" i="3"/>
  <c r="BK141" i="2"/>
  <c r="J141" i="2" s="1"/>
  <c r="J62" i="2" s="1"/>
  <c r="AY52" i="1"/>
  <c r="AX52" i="1"/>
  <c r="BI142" i="2"/>
  <c r="BH142" i="2"/>
  <c r="BG142" i="2"/>
  <c r="BF142" i="2"/>
  <c r="T142" i="2"/>
  <c r="T141" i="2" s="1"/>
  <c r="R142" i="2"/>
  <c r="R141" i="2" s="1"/>
  <c r="P142" i="2"/>
  <c r="P141" i="2" s="1"/>
  <c r="BK142" i="2"/>
  <c r="J142" i="2"/>
  <c r="BE142" i="2" s="1"/>
  <c r="BI140" i="2"/>
  <c r="BH140" i="2"/>
  <c r="BG140" i="2"/>
  <c r="BF140" i="2"/>
  <c r="BE140" i="2"/>
  <c r="T140" i="2"/>
  <c r="R140" i="2"/>
  <c r="P140" i="2"/>
  <c r="BK140" i="2"/>
  <c r="J140" i="2"/>
  <c r="BI139" i="2"/>
  <c r="BH139" i="2"/>
  <c r="BG139" i="2"/>
  <c r="BF139" i="2"/>
  <c r="T139" i="2"/>
  <c r="T137" i="2" s="1"/>
  <c r="R139" i="2"/>
  <c r="P139" i="2"/>
  <c r="BK139" i="2"/>
  <c r="BK137" i="2" s="1"/>
  <c r="J137" i="2" s="1"/>
  <c r="J61" i="2" s="1"/>
  <c r="J139" i="2"/>
  <c r="BE139" i="2" s="1"/>
  <c r="BI138" i="2"/>
  <c r="BH138" i="2"/>
  <c r="BG138" i="2"/>
  <c r="BF138" i="2"/>
  <c r="BE138" i="2"/>
  <c r="T138" i="2"/>
  <c r="R138" i="2"/>
  <c r="R137" i="2" s="1"/>
  <c r="P138" i="2"/>
  <c r="P137" i="2" s="1"/>
  <c r="BK138" i="2"/>
  <c r="J138" i="2"/>
  <c r="BI136" i="2"/>
  <c r="BH136" i="2"/>
  <c r="BG136" i="2"/>
  <c r="BF136" i="2"/>
  <c r="BE136" i="2"/>
  <c r="T136" i="2"/>
  <c r="R136" i="2"/>
  <c r="P136" i="2"/>
  <c r="BK136" i="2"/>
  <c r="J136" i="2"/>
  <c r="BI135" i="2"/>
  <c r="BH135" i="2"/>
  <c r="BG135" i="2"/>
  <c r="BF135" i="2"/>
  <c r="T135" i="2"/>
  <c r="R135" i="2"/>
  <c r="P135" i="2"/>
  <c r="BK135" i="2"/>
  <c r="J135" i="2"/>
  <c r="BE135" i="2" s="1"/>
  <c r="BI134" i="2"/>
  <c r="BH134" i="2"/>
  <c r="BG134" i="2"/>
  <c r="BF134" i="2"/>
  <c r="BE134" i="2"/>
  <c r="T134" i="2"/>
  <c r="R134" i="2"/>
  <c r="P134" i="2"/>
  <c r="BK134" i="2"/>
  <c r="J134" i="2"/>
  <c r="BI133" i="2"/>
  <c r="BH133" i="2"/>
  <c r="BG133" i="2"/>
  <c r="BF133" i="2"/>
  <c r="T133" i="2"/>
  <c r="R133" i="2"/>
  <c r="P133" i="2"/>
  <c r="BK133" i="2"/>
  <c r="J133" i="2"/>
  <c r="BE133" i="2" s="1"/>
  <c r="BI132" i="2"/>
  <c r="BH132" i="2"/>
  <c r="BG132" i="2"/>
  <c r="BF132" i="2"/>
  <c r="BE132" i="2"/>
  <c r="T132" i="2"/>
  <c r="R132" i="2"/>
  <c r="P132" i="2"/>
  <c r="BK132" i="2"/>
  <c r="J132" i="2"/>
  <c r="BI131" i="2"/>
  <c r="BH131" i="2"/>
  <c r="BG131" i="2"/>
  <c r="BF131" i="2"/>
  <c r="T131" i="2"/>
  <c r="R131" i="2"/>
  <c r="P131" i="2"/>
  <c r="BK131" i="2"/>
  <c r="J131" i="2"/>
  <c r="BE131" i="2" s="1"/>
  <c r="BI130" i="2"/>
  <c r="BH130" i="2"/>
  <c r="BG130" i="2"/>
  <c r="BF130" i="2"/>
  <c r="BE130" i="2"/>
  <c r="T130" i="2"/>
  <c r="R130" i="2"/>
  <c r="P130" i="2"/>
  <c r="BK130" i="2"/>
  <c r="J130" i="2"/>
  <c r="BI129" i="2"/>
  <c r="BH129" i="2"/>
  <c r="BG129" i="2"/>
  <c r="BF129" i="2"/>
  <c r="T129" i="2"/>
  <c r="R129" i="2"/>
  <c r="P129" i="2"/>
  <c r="BK129" i="2"/>
  <c r="J129" i="2"/>
  <c r="BE129" i="2" s="1"/>
  <c r="BI128" i="2"/>
  <c r="BH128" i="2"/>
  <c r="BG128" i="2"/>
  <c r="BF128" i="2"/>
  <c r="BE128" i="2"/>
  <c r="T128" i="2"/>
  <c r="R128" i="2"/>
  <c r="P128" i="2"/>
  <c r="BK128" i="2"/>
  <c r="J128" i="2"/>
  <c r="BI127" i="2"/>
  <c r="BH127" i="2"/>
  <c r="BG127" i="2"/>
  <c r="BF127" i="2"/>
  <c r="T127" i="2"/>
  <c r="R127" i="2"/>
  <c r="P127" i="2"/>
  <c r="BK127" i="2"/>
  <c r="J127" i="2"/>
  <c r="BE127" i="2" s="1"/>
  <c r="BI126" i="2"/>
  <c r="BH126" i="2"/>
  <c r="BG126" i="2"/>
  <c r="BF126" i="2"/>
  <c r="BE126" i="2"/>
  <c r="T126" i="2"/>
  <c r="T125" i="2" s="1"/>
  <c r="R126" i="2"/>
  <c r="R125" i="2" s="1"/>
  <c r="P126" i="2"/>
  <c r="P125" i="2" s="1"/>
  <c r="BK126" i="2"/>
  <c r="BK125" i="2" s="1"/>
  <c r="J125" i="2" s="1"/>
  <c r="J60" i="2" s="1"/>
  <c r="J126" i="2"/>
  <c r="BI124" i="2"/>
  <c r="BH124" i="2"/>
  <c r="BG124" i="2"/>
  <c r="BF124" i="2"/>
  <c r="T124" i="2"/>
  <c r="R124" i="2"/>
  <c r="P124" i="2"/>
  <c r="BK124" i="2"/>
  <c r="J124" i="2"/>
  <c r="BE124" i="2" s="1"/>
  <c r="BI123" i="2"/>
  <c r="BH123" i="2"/>
  <c r="BG123" i="2"/>
  <c r="BF123" i="2"/>
  <c r="BE123" i="2"/>
  <c r="T123" i="2"/>
  <c r="R123" i="2"/>
  <c r="P123" i="2"/>
  <c r="BK123" i="2"/>
  <c r="J123" i="2"/>
  <c r="BI122" i="2"/>
  <c r="BH122" i="2"/>
  <c r="BG122" i="2"/>
  <c r="BF122" i="2"/>
  <c r="T122" i="2"/>
  <c r="R122" i="2"/>
  <c r="P122" i="2"/>
  <c r="BK122" i="2"/>
  <c r="J122" i="2"/>
  <c r="BE122" i="2" s="1"/>
  <c r="BI121" i="2"/>
  <c r="BH121" i="2"/>
  <c r="BG121" i="2"/>
  <c r="BF121" i="2"/>
  <c r="BE121" i="2"/>
  <c r="T121" i="2"/>
  <c r="R121" i="2"/>
  <c r="P121" i="2"/>
  <c r="BK121" i="2"/>
  <c r="J121" i="2"/>
  <c r="BI120" i="2"/>
  <c r="BH120" i="2"/>
  <c r="BG120" i="2"/>
  <c r="BF120" i="2"/>
  <c r="T120" i="2"/>
  <c r="T119" i="2" s="1"/>
  <c r="R120" i="2"/>
  <c r="R119" i="2" s="1"/>
  <c r="P120" i="2"/>
  <c r="P119" i="2" s="1"/>
  <c r="BK120" i="2"/>
  <c r="BK119" i="2" s="1"/>
  <c r="J119" i="2" s="1"/>
  <c r="J59" i="2" s="1"/>
  <c r="J120" i="2"/>
  <c r="BE120" i="2" s="1"/>
  <c r="BI118" i="2"/>
  <c r="BH118" i="2"/>
  <c r="BG118" i="2"/>
  <c r="BF118" i="2"/>
  <c r="T118" i="2"/>
  <c r="R118" i="2"/>
  <c r="P118" i="2"/>
  <c r="BK118" i="2"/>
  <c r="J118" i="2"/>
  <c r="BE118" i="2" s="1"/>
  <c r="BI117" i="2"/>
  <c r="BH117" i="2"/>
  <c r="BG117" i="2"/>
  <c r="BF117" i="2"/>
  <c r="BE117" i="2"/>
  <c r="T117" i="2"/>
  <c r="R117" i="2"/>
  <c r="P117" i="2"/>
  <c r="BK117" i="2"/>
  <c r="J117" i="2"/>
  <c r="BI116" i="2"/>
  <c r="BH116" i="2"/>
  <c r="BG116" i="2"/>
  <c r="BF116" i="2"/>
  <c r="T116" i="2"/>
  <c r="R116" i="2"/>
  <c r="P116" i="2"/>
  <c r="BK116" i="2"/>
  <c r="J116" i="2"/>
  <c r="BE116" i="2" s="1"/>
  <c r="BI115" i="2"/>
  <c r="BH115" i="2"/>
  <c r="BG115" i="2"/>
  <c r="BF115" i="2"/>
  <c r="BE115" i="2"/>
  <c r="T115" i="2"/>
  <c r="R115" i="2"/>
  <c r="P115" i="2"/>
  <c r="BK115" i="2"/>
  <c r="J115" i="2"/>
  <c r="BI114" i="2"/>
  <c r="BH114" i="2"/>
  <c r="BG114" i="2"/>
  <c r="BF114" i="2"/>
  <c r="T114" i="2"/>
  <c r="R114" i="2"/>
  <c r="P114" i="2"/>
  <c r="BK114" i="2"/>
  <c r="J114" i="2"/>
  <c r="BE114" i="2" s="1"/>
  <c r="BI113" i="2"/>
  <c r="BH113" i="2"/>
  <c r="BG113" i="2"/>
  <c r="BF113" i="2"/>
  <c r="BE113" i="2"/>
  <c r="T113" i="2"/>
  <c r="R113" i="2"/>
  <c r="P113" i="2"/>
  <c r="BK113" i="2"/>
  <c r="J113" i="2"/>
  <c r="BI112" i="2"/>
  <c r="BH112" i="2"/>
  <c r="BG112" i="2"/>
  <c r="BF112" i="2"/>
  <c r="T112" i="2"/>
  <c r="R112" i="2"/>
  <c r="P112" i="2"/>
  <c r="BK112" i="2"/>
  <c r="J112" i="2"/>
  <c r="BE112" i="2" s="1"/>
  <c r="BI111" i="2"/>
  <c r="BH111" i="2"/>
  <c r="BG111" i="2"/>
  <c r="BF111" i="2"/>
  <c r="BE111" i="2"/>
  <c r="T111" i="2"/>
  <c r="R111" i="2"/>
  <c r="P111" i="2"/>
  <c r="BK111" i="2"/>
  <c r="J111" i="2"/>
  <c r="BI110" i="2"/>
  <c r="BH110" i="2"/>
  <c r="BG110" i="2"/>
  <c r="BF110" i="2"/>
  <c r="T110" i="2"/>
  <c r="R110" i="2"/>
  <c r="P110" i="2"/>
  <c r="BK110" i="2"/>
  <c r="J110" i="2"/>
  <c r="BE110" i="2" s="1"/>
  <c r="BI109" i="2"/>
  <c r="BH109" i="2"/>
  <c r="BG109" i="2"/>
  <c r="BF109" i="2"/>
  <c r="BE109" i="2"/>
  <c r="T109" i="2"/>
  <c r="R109" i="2"/>
  <c r="P109" i="2"/>
  <c r="BK109" i="2"/>
  <c r="J109" i="2"/>
  <c r="BI108" i="2"/>
  <c r="BH108" i="2"/>
  <c r="BG108" i="2"/>
  <c r="BF108" i="2"/>
  <c r="T108" i="2"/>
  <c r="R108" i="2"/>
  <c r="P108" i="2"/>
  <c r="BK108" i="2"/>
  <c r="J108" i="2"/>
  <c r="BE108" i="2" s="1"/>
  <c r="BI107" i="2"/>
  <c r="BH107" i="2"/>
  <c r="BG107" i="2"/>
  <c r="BF107" i="2"/>
  <c r="BE107" i="2"/>
  <c r="T107" i="2"/>
  <c r="R107" i="2"/>
  <c r="P107" i="2"/>
  <c r="BK107" i="2"/>
  <c r="J107" i="2"/>
  <c r="BI106" i="2"/>
  <c r="BH106" i="2"/>
  <c r="BG106" i="2"/>
  <c r="BF106" i="2"/>
  <c r="T106" i="2"/>
  <c r="R106" i="2"/>
  <c r="P106" i="2"/>
  <c r="BK106" i="2"/>
  <c r="J106" i="2"/>
  <c r="BE106" i="2" s="1"/>
  <c r="BI105" i="2"/>
  <c r="BH105" i="2"/>
  <c r="BG105" i="2"/>
  <c r="BF105" i="2"/>
  <c r="BE105" i="2"/>
  <c r="T105" i="2"/>
  <c r="R105" i="2"/>
  <c r="P105" i="2"/>
  <c r="BK105" i="2"/>
  <c r="J105" i="2"/>
  <c r="BI104" i="2"/>
  <c r="BH104" i="2"/>
  <c r="BG104" i="2"/>
  <c r="BF104" i="2"/>
  <c r="T104" i="2"/>
  <c r="R104" i="2"/>
  <c r="P104" i="2"/>
  <c r="BK104" i="2"/>
  <c r="J104" i="2"/>
  <c r="BE104" i="2" s="1"/>
  <c r="BI103" i="2"/>
  <c r="BH103" i="2"/>
  <c r="BG103" i="2"/>
  <c r="BF103" i="2"/>
  <c r="BE103" i="2"/>
  <c r="T103" i="2"/>
  <c r="R103" i="2"/>
  <c r="P103" i="2"/>
  <c r="BK103" i="2"/>
  <c r="J103" i="2"/>
  <c r="BI102" i="2"/>
  <c r="BH102" i="2"/>
  <c r="BG102" i="2"/>
  <c r="BF102" i="2"/>
  <c r="T102" i="2"/>
  <c r="R102" i="2"/>
  <c r="P102" i="2"/>
  <c r="BK102" i="2"/>
  <c r="J102" i="2"/>
  <c r="BE102" i="2" s="1"/>
  <c r="BI101" i="2"/>
  <c r="BH101" i="2"/>
  <c r="BG101" i="2"/>
  <c r="BF101" i="2"/>
  <c r="BE101" i="2"/>
  <c r="T101" i="2"/>
  <c r="R101" i="2"/>
  <c r="P101" i="2"/>
  <c r="BK101" i="2"/>
  <c r="J101" i="2"/>
  <c r="BI100" i="2"/>
  <c r="BH100" i="2"/>
  <c r="BG100" i="2"/>
  <c r="BF100" i="2"/>
  <c r="T100" i="2"/>
  <c r="R100" i="2"/>
  <c r="P100" i="2"/>
  <c r="BK100" i="2"/>
  <c r="J100" i="2"/>
  <c r="BE100" i="2" s="1"/>
  <c r="BI99" i="2"/>
  <c r="BH99" i="2"/>
  <c r="BG99" i="2"/>
  <c r="BF99" i="2"/>
  <c r="BE99" i="2"/>
  <c r="T99" i="2"/>
  <c r="R99" i="2"/>
  <c r="P99" i="2"/>
  <c r="BK99" i="2"/>
  <c r="J99" i="2"/>
  <c r="BI98" i="2"/>
  <c r="BH98" i="2"/>
  <c r="BG98" i="2"/>
  <c r="BF98" i="2"/>
  <c r="T98" i="2"/>
  <c r="R98" i="2"/>
  <c r="P98" i="2"/>
  <c r="BK98" i="2"/>
  <c r="J98" i="2"/>
  <c r="BE98" i="2" s="1"/>
  <c r="BI97" i="2"/>
  <c r="BH97" i="2"/>
  <c r="BG97" i="2"/>
  <c r="BF97" i="2"/>
  <c r="BE97" i="2"/>
  <c r="T97" i="2"/>
  <c r="R97" i="2"/>
  <c r="P97" i="2"/>
  <c r="BK97" i="2"/>
  <c r="J97" i="2"/>
  <c r="BI96" i="2"/>
  <c r="BH96" i="2"/>
  <c r="BG96" i="2"/>
  <c r="BF96" i="2"/>
  <c r="T96" i="2"/>
  <c r="R96" i="2"/>
  <c r="P96" i="2"/>
  <c r="BK96" i="2"/>
  <c r="J96" i="2"/>
  <c r="BE96" i="2" s="1"/>
  <c r="BI95" i="2"/>
  <c r="BH95" i="2"/>
  <c r="BG95" i="2"/>
  <c r="BF95" i="2"/>
  <c r="BE95" i="2"/>
  <c r="T95" i="2"/>
  <c r="R95" i="2"/>
  <c r="P95" i="2"/>
  <c r="BK95" i="2"/>
  <c r="J95" i="2"/>
  <c r="BI94" i="2"/>
  <c r="BH94" i="2"/>
  <c r="BG94" i="2"/>
  <c r="BF94" i="2"/>
  <c r="T94" i="2"/>
  <c r="R94" i="2"/>
  <c r="P94" i="2"/>
  <c r="BK94" i="2"/>
  <c r="J94" i="2"/>
  <c r="BE94" i="2" s="1"/>
  <c r="BI93" i="2"/>
  <c r="BH93" i="2"/>
  <c r="BG93" i="2"/>
  <c r="BF93" i="2"/>
  <c r="BE93" i="2"/>
  <c r="T93" i="2"/>
  <c r="R93" i="2"/>
  <c r="P93" i="2"/>
  <c r="BK93" i="2"/>
  <c r="J93" i="2"/>
  <c r="BI92" i="2"/>
  <c r="BH92" i="2"/>
  <c r="BG92" i="2"/>
  <c r="BF92" i="2"/>
  <c r="T92" i="2"/>
  <c r="R92" i="2"/>
  <c r="P92" i="2"/>
  <c r="BK92" i="2"/>
  <c r="J92" i="2"/>
  <c r="BE92" i="2" s="1"/>
  <c r="BI91" i="2"/>
  <c r="BH91" i="2"/>
  <c r="BG91" i="2"/>
  <c r="BF91" i="2"/>
  <c r="BE91" i="2"/>
  <c r="T91" i="2"/>
  <c r="R91" i="2"/>
  <c r="P91" i="2"/>
  <c r="BK91" i="2"/>
  <c r="J91" i="2"/>
  <c r="BI90" i="2"/>
  <c r="BH90" i="2"/>
  <c r="BG90" i="2"/>
  <c r="BF90" i="2"/>
  <c r="T90" i="2"/>
  <c r="R90" i="2"/>
  <c r="P90" i="2"/>
  <c r="BK90" i="2"/>
  <c r="J90" i="2"/>
  <c r="BE90" i="2" s="1"/>
  <c r="BI89" i="2"/>
  <c r="BH89" i="2"/>
  <c r="BG89" i="2"/>
  <c r="BF89" i="2"/>
  <c r="BE89" i="2"/>
  <c r="T89" i="2"/>
  <c r="R89" i="2"/>
  <c r="P89" i="2"/>
  <c r="BK89" i="2"/>
  <c r="J89" i="2"/>
  <c r="BI88" i="2"/>
  <c r="BH88" i="2"/>
  <c r="BG88" i="2"/>
  <c r="BF88" i="2"/>
  <c r="T88" i="2"/>
  <c r="R88" i="2"/>
  <c r="P88" i="2"/>
  <c r="BK88" i="2"/>
  <c r="J88" i="2"/>
  <c r="BE88" i="2" s="1"/>
  <c r="BI87" i="2"/>
  <c r="BH87" i="2"/>
  <c r="BG87" i="2"/>
  <c r="BF87" i="2"/>
  <c r="BE87" i="2"/>
  <c r="T87" i="2"/>
  <c r="R87" i="2"/>
  <c r="P87" i="2"/>
  <c r="BK87" i="2"/>
  <c r="J87" i="2"/>
  <c r="BI86" i="2"/>
  <c r="BH86" i="2"/>
  <c r="BG86" i="2"/>
  <c r="BF86" i="2"/>
  <c r="T86" i="2"/>
  <c r="R86" i="2"/>
  <c r="P86" i="2"/>
  <c r="BK86" i="2"/>
  <c r="J86" i="2"/>
  <c r="BE86" i="2" s="1"/>
  <c r="BI85" i="2"/>
  <c r="F34" i="2" s="1"/>
  <c r="BD52" i="1" s="1"/>
  <c r="BH85" i="2"/>
  <c r="F33" i="2" s="1"/>
  <c r="BC52" i="1" s="1"/>
  <c r="BG85" i="2"/>
  <c r="F32" i="2" s="1"/>
  <c r="BB52" i="1" s="1"/>
  <c r="BB51" i="1" s="1"/>
  <c r="BF85" i="2"/>
  <c r="F31" i="2" s="1"/>
  <c r="BA52" i="1" s="1"/>
  <c r="BE85" i="2"/>
  <c r="T85" i="2"/>
  <c r="T84" i="2" s="1"/>
  <c r="R85" i="2"/>
  <c r="R84" i="2" s="1"/>
  <c r="R83" i="2" s="1"/>
  <c r="R82" i="2" s="1"/>
  <c r="P85" i="2"/>
  <c r="P84" i="2" s="1"/>
  <c r="P83" i="2" s="1"/>
  <c r="P82" i="2" s="1"/>
  <c r="AU52" i="1" s="1"/>
  <c r="BK85" i="2"/>
  <c r="BK84" i="2" s="1"/>
  <c r="J85" i="2"/>
  <c r="J78" i="2"/>
  <c r="F78" i="2"/>
  <c r="J76" i="2"/>
  <c r="F76" i="2"/>
  <c r="E74" i="2"/>
  <c r="J51" i="2"/>
  <c r="F51" i="2"/>
  <c r="F49" i="2"/>
  <c r="E47" i="2"/>
  <c r="J18" i="2"/>
  <c r="E18" i="2"/>
  <c r="F52" i="2" s="1"/>
  <c r="J17" i="2"/>
  <c r="J12" i="2"/>
  <c r="J49" i="2" s="1"/>
  <c r="E7" i="2"/>
  <c r="E45" i="2" s="1"/>
  <c r="BB63" i="1"/>
  <c r="AX63" i="1"/>
  <c r="AU63" i="1"/>
  <c r="AS63" i="1"/>
  <c r="AS51" i="1"/>
  <c r="L47" i="1"/>
  <c r="AM46" i="1"/>
  <c r="L46" i="1"/>
  <c r="AM44" i="1"/>
  <c r="L44" i="1"/>
  <c r="L42" i="1"/>
  <c r="L41" i="1"/>
  <c r="BK83" i="2" l="1"/>
  <c r="J84" i="2"/>
  <c r="J58" i="2" s="1"/>
  <c r="J30" i="2"/>
  <c r="AV52" i="1" s="1"/>
  <c r="P90" i="3"/>
  <c r="P212" i="3"/>
  <c r="J30" i="4"/>
  <c r="AV54" i="1" s="1"/>
  <c r="F30" i="4"/>
  <c r="AZ54" i="1" s="1"/>
  <c r="T180" i="4"/>
  <c r="T90" i="4" s="1"/>
  <c r="AX51" i="1"/>
  <c r="W28" i="1"/>
  <c r="T83" i="2"/>
  <c r="T82" i="2" s="1"/>
  <c r="R90" i="3"/>
  <c r="R212" i="3"/>
  <c r="BK91" i="4"/>
  <c r="J92" i="4"/>
  <c r="J58" i="4" s="1"/>
  <c r="F30" i="3"/>
  <c r="AZ53" i="1" s="1"/>
  <c r="J30" i="3"/>
  <c r="AV53" i="1" s="1"/>
  <c r="AT53" i="1" s="1"/>
  <c r="J91" i="3"/>
  <c r="J58" i="3" s="1"/>
  <c r="BK90" i="3"/>
  <c r="J213" i="3"/>
  <c r="J66" i="3" s="1"/>
  <c r="BK212" i="3"/>
  <c r="J212" i="3" s="1"/>
  <c r="J65" i="3" s="1"/>
  <c r="P89" i="5"/>
  <c r="E72" i="2"/>
  <c r="J31" i="2"/>
  <c r="AW52" i="1" s="1"/>
  <c r="F52" i="3"/>
  <c r="J83" i="3"/>
  <c r="F87" i="4"/>
  <c r="R191" i="4"/>
  <c r="R180" i="4" s="1"/>
  <c r="R90" i="4" s="1"/>
  <c r="J31" i="4"/>
  <c r="AW54" i="1" s="1"/>
  <c r="F52" i="5"/>
  <c r="J82" i="5"/>
  <c r="T90" i="5"/>
  <c r="F33" i="5"/>
  <c r="BC55" i="1" s="1"/>
  <c r="BC51" i="1" s="1"/>
  <c r="BK116" i="5"/>
  <c r="J116" i="5" s="1"/>
  <c r="J59" i="5" s="1"/>
  <c r="P124" i="5"/>
  <c r="BK143" i="5"/>
  <c r="J143" i="5" s="1"/>
  <c r="J63" i="5" s="1"/>
  <c r="T154" i="5"/>
  <c r="J146" i="6"/>
  <c r="J67" i="6" s="1"/>
  <c r="F30" i="2"/>
  <c r="AZ52" i="1" s="1"/>
  <c r="F31" i="3"/>
  <c r="BA53" i="1" s="1"/>
  <c r="J84" i="4"/>
  <c r="E78" i="5"/>
  <c r="J90" i="5"/>
  <c r="J58" i="5" s="1"/>
  <c r="BK89" i="5"/>
  <c r="J30" i="5"/>
  <c r="AV55" i="1" s="1"/>
  <c r="F34" i="5"/>
  <c r="BD55" i="1" s="1"/>
  <c r="BD51" i="1" s="1"/>
  <c r="W30" i="1" s="1"/>
  <c r="BK155" i="5"/>
  <c r="BK92" i="6"/>
  <c r="J93" i="6"/>
  <c r="J58" i="6" s="1"/>
  <c r="J30" i="6"/>
  <c r="AV56" i="1" s="1"/>
  <c r="F30" i="6"/>
  <c r="AZ56" i="1" s="1"/>
  <c r="BK180" i="4"/>
  <c r="J180" i="4" s="1"/>
  <c r="J68" i="4" s="1"/>
  <c r="J31" i="5"/>
  <c r="AW55" i="1" s="1"/>
  <c r="F31" i="5"/>
  <c r="BA55" i="1" s="1"/>
  <c r="P162" i="5"/>
  <c r="P154" i="5" s="1"/>
  <c r="P92" i="6"/>
  <c r="F79" i="2"/>
  <c r="T135" i="5"/>
  <c r="E45" i="7"/>
  <c r="E68" i="7"/>
  <c r="J31" i="8"/>
  <c r="AW58" i="1" s="1"/>
  <c r="F31" i="8"/>
  <c r="BA58" i="1" s="1"/>
  <c r="J30" i="9"/>
  <c r="AV59" i="1" s="1"/>
  <c r="AT59" i="1" s="1"/>
  <c r="F30" i="9"/>
  <c r="AZ59" i="1" s="1"/>
  <c r="J85" i="6"/>
  <c r="F31" i="6"/>
  <c r="BA56" i="1" s="1"/>
  <c r="P156" i="6"/>
  <c r="T179" i="6"/>
  <c r="J31" i="6"/>
  <c r="AW56" i="1" s="1"/>
  <c r="F52" i="7"/>
  <c r="T80" i="7"/>
  <c r="T79" i="7" s="1"/>
  <c r="T78" i="7" s="1"/>
  <c r="F33" i="7"/>
  <c r="BC57" i="1" s="1"/>
  <c r="J82" i="8"/>
  <c r="R89" i="8"/>
  <c r="R88" i="8" s="1"/>
  <c r="E81" i="6"/>
  <c r="R93" i="6"/>
  <c r="R92" i="6" s="1"/>
  <c r="P102" i="6"/>
  <c r="P146" i="6"/>
  <c r="P145" i="6" s="1"/>
  <c r="T166" i="6"/>
  <c r="T145" i="6" s="1"/>
  <c r="BK179" i="6"/>
  <c r="J179" i="6" s="1"/>
  <c r="J70" i="6" s="1"/>
  <c r="P184" i="6"/>
  <c r="BK80" i="7"/>
  <c r="J30" i="7"/>
  <c r="AV57" i="1" s="1"/>
  <c r="AT57" i="1" s="1"/>
  <c r="F34" i="7"/>
  <c r="BD57" i="1" s="1"/>
  <c r="E78" i="8"/>
  <c r="T90" i="8"/>
  <c r="T89" i="8" s="1"/>
  <c r="T88" i="8" s="1"/>
  <c r="P83" i="9"/>
  <c r="P82" i="9" s="1"/>
  <c r="AU59" i="1" s="1"/>
  <c r="BK83" i="9"/>
  <c r="J84" i="9"/>
  <c r="J58" i="9" s="1"/>
  <c r="J30" i="10"/>
  <c r="AV60" i="1" s="1"/>
  <c r="F30" i="10"/>
  <c r="AZ60" i="1" s="1"/>
  <c r="T92" i="6"/>
  <c r="F33" i="6"/>
  <c r="BC56" i="1" s="1"/>
  <c r="R145" i="6"/>
  <c r="F31" i="7"/>
  <c r="BA57" i="1" s="1"/>
  <c r="F30" i="7"/>
  <c r="AZ57" i="1" s="1"/>
  <c r="J90" i="8"/>
  <c r="J58" i="8" s="1"/>
  <c r="BK89" i="8"/>
  <c r="J30" i="8"/>
  <c r="AV58" i="1" s="1"/>
  <c r="AT58" i="1" s="1"/>
  <c r="BK170" i="8"/>
  <c r="J170" i="8" s="1"/>
  <c r="J66" i="8" s="1"/>
  <c r="J171" i="8"/>
  <c r="J67" i="8" s="1"/>
  <c r="R83" i="9"/>
  <c r="R82" i="9" s="1"/>
  <c r="F30" i="8"/>
  <c r="AZ58" i="1" s="1"/>
  <c r="F52" i="10"/>
  <c r="J77" i="10"/>
  <c r="J31" i="10"/>
  <c r="AW60" i="1" s="1"/>
  <c r="F31" i="10"/>
  <c r="BA60" i="1" s="1"/>
  <c r="P96" i="10"/>
  <c r="P84" i="10" s="1"/>
  <c r="P83" i="10" s="1"/>
  <c r="AU60" i="1" s="1"/>
  <c r="BK104" i="10"/>
  <c r="J104" i="10" s="1"/>
  <c r="J61" i="10" s="1"/>
  <c r="J76" i="9"/>
  <c r="R85" i="10"/>
  <c r="R84" i="10" s="1"/>
  <c r="R83" i="10" s="1"/>
  <c r="R96" i="10"/>
  <c r="BK109" i="10"/>
  <c r="J109" i="10" s="1"/>
  <c r="J62" i="10" s="1"/>
  <c r="E70" i="11"/>
  <c r="E45" i="11"/>
  <c r="BK81" i="11"/>
  <c r="J82" i="11"/>
  <c r="J58" i="11" s="1"/>
  <c r="J30" i="11"/>
  <c r="AV61" i="1" s="1"/>
  <c r="AT61" i="1" s="1"/>
  <c r="J80" i="12"/>
  <c r="J58" i="12" s="1"/>
  <c r="BK79" i="12"/>
  <c r="F30" i="12"/>
  <c r="AZ62" i="1" s="1"/>
  <c r="T84" i="10"/>
  <c r="T83" i="10" s="1"/>
  <c r="BK84" i="10"/>
  <c r="J85" i="10"/>
  <c r="J58" i="10" s="1"/>
  <c r="R109" i="10"/>
  <c r="F31" i="11"/>
  <c r="BA61" i="1" s="1"/>
  <c r="E68" i="12"/>
  <c r="J30" i="12"/>
  <c r="AV62" i="1" s="1"/>
  <c r="AT62" i="1" s="1"/>
  <c r="E47" i="13"/>
  <c r="T88" i="13"/>
  <c r="T87" i="13" s="1"/>
  <c r="T86" i="13" s="1"/>
  <c r="F35" i="13"/>
  <c r="BC64" i="1" s="1"/>
  <c r="BC63" i="1" s="1"/>
  <c r="AY63" i="1" s="1"/>
  <c r="R135" i="13"/>
  <c r="R185" i="13"/>
  <c r="J32" i="14"/>
  <c r="AV65" i="1" s="1"/>
  <c r="AT65" i="1" s="1"/>
  <c r="F32" i="14"/>
  <c r="AZ65" i="1" s="1"/>
  <c r="T88" i="14"/>
  <c r="T87" i="14" s="1"/>
  <c r="T88" i="15"/>
  <c r="T87" i="15" s="1"/>
  <c r="R81" i="16"/>
  <c r="R80" i="16" s="1"/>
  <c r="F31" i="12"/>
  <c r="BA62" i="1" s="1"/>
  <c r="BK88" i="13"/>
  <c r="J32" i="13"/>
  <c r="AV64" i="1" s="1"/>
  <c r="F32" i="13"/>
  <c r="AZ64" i="1" s="1"/>
  <c r="AZ63" i="1" s="1"/>
  <c r="AV63" i="1" s="1"/>
  <c r="F36" i="13"/>
  <c r="BD64" i="1" s="1"/>
  <c r="BD63" i="1" s="1"/>
  <c r="T135" i="13"/>
  <c r="J89" i="14"/>
  <c r="J62" i="14" s="1"/>
  <c r="BK88" i="14"/>
  <c r="BK88" i="15"/>
  <c r="J89" i="15"/>
  <c r="J62" i="15" s="1"/>
  <c r="J32" i="15"/>
  <c r="AV66" i="1" s="1"/>
  <c r="F30" i="11"/>
  <c r="AZ61" i="1" s="1"/>
  <c r="F75" i="12"/>
  <c r="J33" i="13"/>
  <c r="AW64" i="1" s="1"/>
  <c r="F33" i="13"/>
  <c r="BA64" i="1" s="1"/>
  <c r="J82" i="16"/>
  <c r="J58" i="16" s="1"/>
  <c r="BK81" i="16"/>
  <c r="R87" i="13"/>
  <c r="R86" i="13" s="1"/>
  <c r="R88" i="15"/>
  <c r="R87" i="15" s="1"/>
  <c r="P81" i="16"/>
  <c r="P80" i="16" s="1"/>
  <c r="AU67" i="1" s="1"/>
  <c r="E75" i="14"/>
  <c r="J33" i="15"/>
  <c r="AW66" i="1" s="1"/>
  <c r="J49" i="16"/>
  <c r="E70" i="16"/>
  <c r="J30" i="16"/>
  <c r="AV67" i="1" s="1"/>
  <c r="AT67" i="1" s="1"/>
  <c r="F84" i="15"/>
  <c r="F32" i="15"/>
  <c r="AZ66" i="1" s="1"/>
  <c r="F31" i="16"/>
  <c r="BA67" i="1" s="1"/>
  <c r="F33" i="14"/>
  <c r="BA65" i="1" s="1"/>
  <c r="J81" i="15"/>
  <c r="F77" i="16"/>
  <c r="AU51" i="1" l="1"/>
  <c r="W29" i="1"/>
  <c r="AY51" i="1"/>
  <c r="BA63" i="1"/>
  <c r="AW63" i="1" s="1"/>
  <c r="AT63" i="1" s="1"/>
  <c r="AT66" i="1"/>
  <c r="AT64" i="1"/>
  <c r="BK154" i="5"/>
  <c r="J154" i="5" s="1"/>
  <c r="J66" i="5" s="1"/>
  <c r="J155" i="5"/>
  <c r="J67" i="5" s="1"/>
  <c r="AZ51" i="1"/>
  <c r="T89" i="5"/>
  <c r="T88" i="5" s="1"/>
  <c r="BK89" i="3"/>
  <c r="J89" i="3" s="1"/>
  <c r="J90" i="3"/>
  <c r="J57" i="3" s="1"/>
  <c r="R89" i="3"/>
  <c r="P89" i="3"/>
  <c r="AU53" i="1" s="1"/>
  <c r="BK87" i="13"/>
  <c r="J88" i="13"/>
  <c r="J62" i="13" s="1"/>
  <c r="BK78" i="12"/>
  <c r="J78" i="12" s="1"/>
  <c r="J79" i="12"/>
  <c r="J57" i="12" s="1"/>
  <c r="BK80" i="11"/>
  <c r="J80" i="11" s="1"/>
  <c r="J81" i="11"/>
  <c r="J57" i="11" s="1"/>
  <c r="T91" i="6"/>
  <c r="J83" i="9"/>
  <c r="J57" i="9" s="1"/>
  <c r="BK82" i="9"/>
  <c r="J82" i="9" s="1"/>
  <c r="R91" i="6"/>
  <c r="AT56" i="1"/>
  <c r="AT52" i="1"/>
  <c r="BK80" i="16"/>
  <c r="J80" i="16" s="1"/>
  <c r="J81" i="16"/>
  <c r="J57" i="16" s="1"/>
  <c r="J88" i="15"/>
  <c r="J61" i="15" s="1"/>
  <c r="BK87" i="15"/>
  <c r="J87" i="15" s="1"/>
  <c r="J84" i="10"/>
  <c r="J57" i="10" s="1"/>
  <c r="BK83" i="10"/>
  <c r="J83" i="10" s="1"/>
  <c r="AT55" i="1"/>
  <c r="BK145" i="6"/>
  <c r="J145" i="6" s="1"/>
  <c r="J66" i="6" s="1"/>
  <c r="J91" i="4"/>
  <c r="J57" i="4" s="1"/>
  <c r="BK90" i="4"/>
  <c r="J90" i="4" s="1"/>
  <c r="AT54" i="1"/>
  <c r="J88" i="14"/>
  <c r="J61" i="14" s="1"/>
  <c r="BK87" i="14"/>
  <c r="J87" i="14" s="1"/>
  <c r="J89" i="8"/>
  <c r="J57" i="8" s="1"/>
  <c r="BK88" i="8"/>
  <c r="J88" i="8" s="1"/>
  <c r="AT60" i="1"/>
  <c r="BK79" i="7"/>
  <c r="J80" i="7"/>
  <c r="J58" i="7" s="1"/>
  <c r="P91" i="6"/>
  <c r="AU56" i="1" s="1"/>
  <c r="J92" i="6"/>
  <c r="J57" i="6" s="1"/>
  <c r="BK91" i="6"/>
  <c r="J91" i="6" s="1"/>
  <c r="J89" i="5"/>
  <c r="J57" i="5" s="1"/>
  <c r="BK88" i="5"/>
  <c r="J88" i="5" s="1"/>
  <c r="P88" i="5"/>
  <c r="AU55" i="1" s="1"/>
  <c r="J83" i="2"/>
  <c r="J57" i="2" s="1"/>
  <c r="BK82" i="2"/>
  <c r="J82" i="2" s="1"/>
  <c r="J56" i="4" l="1"/>
  <c r="J27" i="4"/>
  <c r="J27" i="6"/>
  <c r="J56" i="6"/>
  <c r="J29" i="14"/>
  <c r="J60" i="14"/>
  <c r="J56" i="16"/>
  <c r="J27" i="16"/>
  <c r="J56" i="11"/>
  <c r="J27" i="11"/>
  <c r="J60" i="15"/>
  <c r="J29" i="15"/>
  <c r="J56" i="3"/>
  <c r="J27" i="3"/>
  <c r="J56" i="2"/>
  <c r="J27" i="2"/>
  <c r="J79" i="7"/>
  <c r="J57" i="7" s="1"/>
  <c r="BK78" i="7"/>
  <c r="J78" i="7" s="1"/>
  <c r="J56" i="9"/>
  <c r="J27" i="9"/>
  <c r="J27" i="5"/>
  <c r="J56" i="5"/>
  <c r="J27" i="8"/>
  <c r="J56" i="8"/>
  <c r="J56" i="12"/>
  <c r="J27" i="12"/>
  <c r="J27" i="10"/>
  <c r="J56" i="10"/>
  <c r="AV51" i="1"/>
  <c r="W26" i="1"/>
  <c r="BK86" i="13"/>
  <c r="J86" i="13" s="1"/>
  <c r="J87" i="13"/>
  <c r="J61" i="13" s="1"/>
  <c r="BA51" i="1"/>
  <c r="J60" i="13" l="1"/>
  <c r="J29" i="13"/>
  <c r="AG62" i="1"/>
  <c r="AN62" i="1" s="1"/>
  <c r="J36" i="12"/>
  <c r="J56" i="7"/>
  <c r="J27" i="7"/>
  <c r="J36" i="3"/>
  <c r="AG53" i="1"/>
  <c r="AN53" i="1" s="1"/>
  <c r="AG61" i="1"/>
  <c r="AN61" i="1" s="1"/>
  <c r="J36" i="11"/>
  <c r="AG54" i="1"/>
  <c r="AN54" i="1" s="1"/>
  <c r="J36" i="4"/>
  <c r="W27" i="1"/>
  <c r="AW51" i="1"/>
  <c r="AK27" i="1" s="1"/>
  <c r="AT51" i="1"/>
  <c r="AK26" i="1"/>
  <c r="AG55" i="1"/>
  <c r="AN55" i="1" s="1"/>
  <c r="J36" i="5"/>
  <c r="AG65" i="1"/>
  <c r="AN65" i="1" s="1"/>
  <c r="J38" i="14"/>
  <c r="AG59" i="1"/>
  <c r="AN59" i="1" s="1"/>
  <c r="J36" i="9"/>
  <c r="AG52" i="1"/>
  <c r="J36" i="2"/>
  <c r="J38" i="15"/>
  <c r="AG66" i="1"/>
  <c r="AN66" i="1" s="1"/>
  <c r="AG67" i="1"/>
  <c r="AN67" i="1" s="1"/>
  <c r="J36" i="16"/>
  <c r="AG60" i="1"/>
  <c r="AN60" i="1" s="1"/>
  <c r="J36" i="10"/>
  <c r="AG58" i="1"/>
  <c r="AN58" i="1" s="1"/>
  <c r="J36" i="8"/>
  <c r="AG56" i="1"/>
  <c r="AN56" i="1" s="1"/>
  <c r="J36" i="6"/>
  <c r="AN52" i="1" l="1"/>
  <c r="AG57" i="1"/>
  <c r="AN57" i="1" s="1"/>
  <c r="J36" i="7"/>
  <c r="AG64" i="1"/>
  <c r="J38" i="13"/>
  <c r="AN64" i="1" l="1"/>
  <c r="AG63" i="1"/>
  <c r="AN63" i="1" l="1"/>
  <c r="AG51" i="1"/>
  <c r="AK23" i="1" l="1"/>
  <c r="AK32" i="1" s="1"/>
  <c r="AN51" i="1"/>
</calcChain>
</file>

<file path=xl/sharedStrings.xml><?xml version="1.0" encoding="utf-8"?>
<sst xmlns="http://schemas.openxmlformats.org/spreadsheetml/2006/main" count="16497" uniqueCount="2540">
  <si>
    <t>Export VZ</t>
  </si>
  <si>
    <t>List obsahuje:</t>
  </si>
  <si>
    <t>1) Rekapitulace stavby</t>
  </si>
  <si>
    <t>2) Rekapitulace objektů stavby a soupisů prací</t>
  </si>
  <si>
    <t>3.0</t>
  </si>
  <si>
    <t>ZAMOK</t>
  </si>
  <si>
    <t>False</t>
  </si>
  <si>
    <t>{5788d411-05b3-4d47-a399-ffdde20fa830}</t>
  </si>
  <si>
    <t>0,01</t>
  </si>
  <si>
    <t>21</t>
  </si>
  <si>
    <t>15</t>
  </si>
  <si>
    <t>REKAPITULACE STAVBY</t>
  </si>
  <si>
    <t>v ---  níže se nacházejí doplnkové a pomocné údaje k sestavám  --- v</t>
  </si>
  <si>
    <t>Návod na vyplnění</t>
  </si>
  <si>
    <t>0,001</t>
  </si>
  <si>
    <t>Kód:</t>
  </si>
  <si>
    <t>KVETNICE</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</si>
  <si>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</si>
  <si>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</si>
  <si>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Rozšíření kapacity ČOV Květnice na cílový stav 4 500 EO</t>
  </si>
  <si>
    <t>0,1</t>
  </si>
  <si>
    <t>KSO:</t>
  </si>
  <si>
    <t/>
  </si>
  <si>
    <t>CC-CZ:</t>
  </si>
  <si>
    <t>1</t>
  </si>
  <si>
    <t>Místo:</t>
  </si>
  <si>
    <t>Květnice</t>
  </si>
  <si>
    <t>Datum:</t>
  </si>
  <si>
    <t>3. 9. 2016</t>
  </si>
  <si>
    <t>10</t>
  </si>
  <si>
    <t>100</t>
  </si>
  <si>
    <t>Zadavatel:</t>
  </si>
  <si>
    <t>IČ:</t>
  </si>
  <si>
    <t>Obec Květnice</t>
  </si>
  <si>
    <t>DIČ:</t>
  </si>
  <si>
    <t>Uchazeč:</t>
  </si>
  <si>
    <t>Vyplň údaj</t>
  </si>
  <si>
    <t>Projektant:</t>
  </si>
  <si>
    <t>MK Profi Hradec Králové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</si>
  <si>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</si>
  <si>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</si>
  <si>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</si>
  <si>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</si>
  <si>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</si>
  <si>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</si>
  <si>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</si>
  <si>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</si>
  <si>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</si>
  <si>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</si>
  <si>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</si>
  <si>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</si>
  <si>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</si>
  <si>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</si>
  <si>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</si>
  <si>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</si>
  <si>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</si>
  <si>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</si>
  <si>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</si>
  <si>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</si>
  <si>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</si>
  <si>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</si>
  <si>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</si>
  <si>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</si>
  <si>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</si>
  <si>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</si>
  <si>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</si>
  <si>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</si>
  <si>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</si>
  <si>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</si>
  <si>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</si>
  <si>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</si>
  <si>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</si>
  <si>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</si>
  <si>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</si>
  <si>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</si>
  <si>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</si>
  <si>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</si>
  <si>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</si>
  <si>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</si>
  <si>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</si>
  <si>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KVETNICE 01</t>
  </si>
  <si>
    <t>SO-01-Zpevněné a manipulační plochy</t>
  </si>
  <si>
    <t>STA</t>
  </si>
  <si>
    <t>{20bf2ed4-715b-4d51-813b-f852b2c35c72}</t>
  </si>
  <si>
    <t>2</t>
  </si>
  <si>
    <t>KVETNICE 02</t>
  </si>
  <si>
    <t>SO-02-Stavební úpravy stáv. provozní budovy vč. demolice</t>
  </si>
  <si>
    <t>{8d828514-a0bd-408d-8e54-864a98f5a449}</t>
  </si>
  <si>
    <t>KVETNICE 03 - UZ</t>
  </si>
  <si>
    <t>SO-03-UZNATELNÉ NÁKLADY-Aktivační a dosazovací nádrže</t>
  </si>
  <si>
    <t>{65acb72c-11db-49b2-bbbe-5923ed1c0152}</t>
  </si>
  <si>
    <t>KVETNICE 03 - NEUZ</t>
  </si>
  <si>
    <t>SO-03-NEUZNATELNÉ NÁKLADY-Aktivační a dosazovací nádrže</t>
  </si>
  <si>
    <t>{e842b532-11fe-433a-9e65-da64242af019}</t>
  </si>
  <si>
    <t>KVETNICE 04</t>
  </si>
  <si>
    <t>SO-04-Dmychárna</t>
  </si>
  <si>
    <t>{1621f39b-4fe2-40be-89ce-ece3e6d09e04}</t>
  </si>
  <si>
    <t>KVĚTNICE 04 VZT</t>
  </si>
  <si>
    <t>SO-04 Dmychárna- VZT</t>
  </si>
  <si>
    <t>{864d4563-5275-4c84-9958-4085a2e48fc7}</t>
  </si>
  <si>
    <t>KVETNICE 05</t>
  </si>
  <si>
    <t>SO-05-Lapák štěrku</t>
  </si>
  <si>
    <t>{7a42ead6-a6c2-4c0f-abeb-9e12dcb67d8e}</t>
  </si>
  <si>
    <t>KVETNICE 06</t>
  </si>
  <si>
    <t>SO-06-Nádrž síranu</t>
  </si>
  <si>
    <t>{3832f84d-fa5d-46d4-809a-c6c05c40369d}</t>
  </si>
  <si>
    <t>KVETNICE 07</t>
  </si>
  <si>
    <t>SO-07-Oplocení</t>
  </si>
  <si>
    <t>{98fd782a-69ad-4334-88f5-12cd040d5830}</t>
  </si>
  <si>
    <t>KVETNICE 08 - UZ</t>
  </si>
  <si>
    <t>PS-01-UZNATELNÉ NÁKLADY Technologie ČOV</t>
  </si>
  <si>
    <t>{4d3b7729-e96c-44c4-a205-6cda7d5cbc4b}</t>
  </si>
  <si>
    <t>KVETNICE 08 - NEUZ</t>
  </si>
  <si>
    <t>PS-01-NEUZNATELNÉ NÁKLADY Technologie ČOV</t>
  </si>
  <si>
    <t>{a3682d80-0f47-4873-877e-00ae85c192c8}</t>
  </si>
  <si>
    <t>KVETNICE 09</t>
  </si>
  <si>
    <t>Elektroinstalace</t>
  </si>
  <si>
    <t>{016177d8-0120-407c-bb85-411c6a2bbdbd}</t>
  </si>
  <si>
    <t>D1.4.el</t>
  </si>
  <si>
    <t>Silnoproudá elektrotechnika</t>
  </si>
  <si>
    <t>Soupis</t>
  </si>
  <si>
    <t>{0beb6c8d-a36a-485a-96d5-7c29e3580757}</t>
  </si>
  <si>
    <t>IO01</t>
  </si>
  <si>
    <t>Osvětlení areálu</t>
  </si>
  <si>
    <t>{8ea92c00-35fc-460b-83ca-c876679f9188}</t>
  </si>
  <si>
    <t>PS 02</t>
  </si>
  <si>
    <t>{6c3d5e8f-1311-4742-951f-7d29075e4b9b}</t>
  </si>
  <si>
    <t>KVETNICE 12</t>
  </si>
  <si>
    <t>VRN</t>
  </si>
  <si>
    <t>{15419e90-f99c-467a-b26d-ed8725e0b16b}</t>
  </si>
  <si>
    <t>1) Krycí list soupisu</t>
  </si>
  <si>
    <t>2) Rekapitulace</t>
  </si>
  <si>
    <t>3) Soupis prací</t>
  </si>
  <si>
    <t>Zpět na list:</t>
  </si>
  <si>
    <t>Rekapitulace stavby</t>
  </si>
  <si>
    <t>KRYCÍ LIST SOUPISU</t>
  </si>
  <si>
    <t>Objekt:</t>
  </si>
  <si>
    <t>KVETNICE 01 - SO-01-Zpevněné a manipulační plochy</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</si>
  <si>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</si>
  <si>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</si>
  <si>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</si>
  <si>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</si>
  <si>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</si>
  <si>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</si>
  <si>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</si>
  <si>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</si>
  <si>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</si>
  <si>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</si>
  <si>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</si>
  <si>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</si>
  <si>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</si>
  <si>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</si>
  <si>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</si>
  <si>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</si>
  <si>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</si>
  <si>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</si>
  <si>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</si>
  <si>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</si>
  <si>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</si>
  <si>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</si>
  <si>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</si>
  <si>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</si>
  <si>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</si>
  <si>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</si>
  <si>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 xml:space="preserve"> Práce a dodávky HSV</t>
  </si>
  <si>
    <t>ROZPOCET</t>
  </si>
  <si>
    <t xml:space="preserve"> Zemní práce</t>
  </si>
  <si>
    <t>K</t>
  </si>
  <si>
    <t>113106121</t>
  </si>
  <si>
    <t>Rozebrání dlažeb komunikací pro pěší z betonových nebo kamenných dlaždic</t>
  </si>
  <si>
    <t>m2</t>
  </si>
  <si>
    <t>4</t>
  </si>
  <si>
    <t>-1110789067</t>
  </si>
  <si>
    <t>113107163</t>
  </si>
  <si>
    <t>Odstranění podkladu pl přes 50 do 200 m2 z kameniva drceného tl 300 mm</t>
  </si>
  <si>
    <t>-1302550671</t>
  </si>
  <si>
    <t>3</t>
  </si>
  <si>
    <t>113107182</t>
  </si>
  <si>
    <t>Odstranění podkladu pl přes 50 do 200 m2 živičných tl 100 mm</t>
  </si>
  <si>
    <t>-242902437</t>
  </si>
  <si>
    <t>113154112</t>
  </si>
  <si>
    <t>Frézování živičného krytu tl 40 mm pruh š 0,5 m pl do 500 m2 bez překážek v trase</t>
  </si>
  <si>
    <t>894028985</t>
  </si>
  <si>
    <t>5</t>
  </si>
  <si>
    <t>113154113</t>
  </si>
  <si>
    <t>Frézování živičného krytu tl 50 mm pruh š 0,5 m pl do 500 m2 bez překážek v trase</t>
  </si>
  <si>
    <t>-614112424</t>
  </si>
  <si>
    <t>6</t>
  </si>
  <si>
    <t>113201112</t>
  </si>
  <si>
    <t>Vytrhání obrub silničních ležatých</t>
  </si>
  <si>
    <t>m</t>
  </si>
  <si>
    <t>-444833448</t>
  </si>
  <si>
    <t>7</t>
  </si>
  <si>
    <t>120001101</t>
  </si>
  <si>
    <t>Příplatek za ztížení vykopávky v blízkosti podzemního vedení</t>
  </si>
  <si>
    <t>m3</t>
  </si>
  <si>
    <t>-788371224</t>
  </si>
  <si>
    <t>8</t>
  </si>
  <si>
    <t>121101101</t>
  </si>
  <si>
    <t>Sejmutí ornice s přemístěním na vzdálenost do 50 m</t>
  </si>
  <si>
    <t>-544693130</t>
  </si>
  <si>
    <t>9</t>
  </si>
  <si>
    <t>122201102</t>
  </si>
  <si>
    <t>Odkopávky a prokopávky nezapažené v hornině tř. 3 objem do 1000 m3</t>
  </si>
  <si>
    <t>-182373687</t>
  </si>
  <si>
    <t>122201109</t>
  </si>
  <si>
    <t>Příplatek za lepivost u odkopávek v hornině tř. 1 až 3</t>
  </si>
  <si>
    <t>1724272217</t>
  </si>
  <si>
    <t>11</t>
  </si>
  <si>
    <t>162301101</t>
  </si>
  <si>
    <t>Vodorovné přemístění do 500 m výkopku/sypaniny z horniny tř. 1 až 4</t>
  </si>
  <si>
    <t>-1607466365</t>
  </si>
  <si>
    <t>12</t>
  </si>
  <si>
    <t>162701105</t>
  </si>
  <si>
    <t>Vodorovné přemístění do 10000 m výkopku/sypaniny z horniny tř. 1 až 4</t>
  </si>
  <si>
    <t>242014059</t>
  </si>
  <si>
    <t>13</t>
  </si>
  <si>
    <t>167101102</t>
  </si>
  <si>
    <t>Nakládání výkopku z hornin tř. 1 až 4 přes 100 m3</t>
  </si>
  <si>
    <t>-1816426229</t>
  </si>
  <si>
    <t>14</t>
  </si>
  <si>
    <t>171101104</t>
  </si>
  <si>
    <t>Uložení sypaniny z hornin soudržných do násypů zhutněných do 102 % PS</t>
  </si>
  <si>
    <t>-655685075</t>
  </si>
  <si>
    <t>M</t>
  </si>
  <si>
    <t>583312R00</t>
  </si>
  <si>
    <t>vhodný hutnitelný násypový materiál</t>
  </si>
  <si>
    <t>t</t>
  </si>
  <si>
    <t>1706030995</t>
  </si>
  <si>
    <t>16</t>
  </si>
  <si>
    <t>171101111</t>
  </si>
  <si>
    <t>Uložení sypaniny z hornin nesoudržných sypkých s vlhkostí l(d) 0,9 v aktivní zóně</t>
  </si>
  <si>
    <t>-1571353980</t>
  </si>
  <si>
    <t>17</t>
  </si>
  <si>
    <t>583442290</t>
  </si>
  <si>
    <t>štěrkodrť frakce 0-125 mm</t>
  </si>
  <si>
    <t>2002337752</t>
  </si>
  <si>
    <t>54</t>
  </si>
  <si>
    <t>171201211</t>
  </si>
  <si>
    <t>Poplatek za uložení odpadu ze sypaniny na skládce (skládkovné)</t>
  </si>
  <si>
    <t>CS ÚRS 2016 01</t>
  </si>
  <si>
    <t>-959763232</t>
  </si>
  <si>
    <t>18</t>
  </si>
  <si>
    <t>175101229</t>
  </si>
  <si>
    <t xml:space="preserve">Prosátí zeminy pro ohumusování </t>
  </si>
  <si>
    <t>1335799333</t>
  </si>
  <si>
    <t>20</t>
  </si>
  <si>
    <t>181111122</t>
  </si>
  <si>
    <t>Plošná úprava terénu do 500 m2 zemina tř 1 až 4 nerovnosti do +/- 150 mm ve svahu do 1:2</t>
  </si>
  <si>
    <t>-1594893498</t>
  </si>
  <si>
    <t>19</t>
  </si>
  <si>
    <t>181151321</t>
  </si>
  <si>
    <t>Plošná úprava terénu přes 500 m2 zemina tř 1 až 4 nerovnosti do +/- 150 mm v rovinně a svahu do 1:5</t>
  </si>
  <si>
    <t>848385096</t>
  </si>
  <si>
    <t>181301112</t>
  </si>
  <si>
    <t>Rozprostření ornice tl vrstvy do 150 mm pl přes 500 m2 v rovině nebo ve svahu do 1:5</t>
  </si>
  <si>
    <t>1057455599</t>
  </si>
  <si>
    <t>22</t>
  </si>
  <si>
    <t>181411131</t>
  </si>
  <si>
    <t>Založení parkového trávníku výsevem plochy do 1000 m2 v rovině a ve svahu do 1:5</t>
  </si>
  <si>
    <t>1418084556</t>
  </si>
  <si>
    <t>23</t>
  </si>
  <si>
    <t>005724100</t>
  </si>
  <si>
    <t>osivo směs travní parková</t>
  </si>
  <si>
    <t>kg</t>
  </si>
  <si>
    <t>1217797222</t>
  </si>
  <si>
    <t>24</t>
  </si>
  <si>
    <t>181411132</t>
  </si>
  <si>
    <t>Založení parkového trávníku výsevem plochy do 1000 m2 ve svahu do 1:2</t>
  </si>
  <si>
    <t>-1515426005</t>
  </si>
  <si>
    <t>25</t>
  </si>
  <si>
    <t>817960762</t>
  </si>
  <si>
    <t>26</t>
  </si>
  <si>
    <t>181951102</t>
  </si>
  <si>
    <t>Úprava pláně v hornině tř. 1 až 4 se zhutněním</t>
  </si>
  <si>
    <t>470822516</t>
  </si>
  <si>
    <t>27</t>
  </si>
  <si>
    <t>182301122</t>
  </si>
  <si>
    <t>Rozprostření ornice pl do 500 m2 ve svahu přes 1:5 tl vrstvy do 150 mm</t>
  </si>
  <si>
    <t>1475862255</t>
  </si>
  <si>
    <t>28</t>
  </si>
  <si>
    <t>183403161</t>
  </si>
  <si>
    <t>Obdělání půdy válením v rovině a svahu do 1:5</t>
  </si>
  <si>
    <t>667534838</t>
  </si>
  <si>
    <t>29</t>
  </si>
  <si>
    <t>183403261</t>
  </si>
  <si>
    <t>Obdělání půdy válením ve svahu do 1:2</t>
  </si>
  <si>
    <t>-136002134</t>
  </si>
  <si>
    <t>30</t>
  </si>
  <si>
    <t>184802111</t>
  </si>
  <si>
    <t>Chemické odplevelení před založením kultury nad 20 m2 postřikem na široko v rovině a svahu do 1:5</t>
  </si>
  <si>
    <t>-1414904775</t>
  </si>
  <si>
    <t>31</t>
  </si>
  <si>
    <t>184802211</t>
  </si>
  <si>
    <t>Chemické odplevelení před založením kultury nad 20 m2 postřikem na široko ve svahu do 1:2</t>
  </si>
  <si>
    <t>-16254702</t>
  </si>
  <si>
    <t>32</t>
  </si>
  <si>
    <t>185803111</t>
  </si>
  <si>
    <t>Ošetření trávníku shrabáním v rovině a svahu do 1:5</t>
  </si>
  <si>
    <t>1573344</t>
  </si>
  <si>
    <t>33</t>
  </si>
  <si>
    <t>185803112</t>
  </si>
  <si>
    <t>Ošetření trávníku shrabáním ve svahu do 1:2</t>
  </si>
  <si>
    <t>-1659399291</t>
  </si>
  <si>
    <t xml:space="preserve"> Komunikace pozemní</t>
  </si>
  <si>
    <t>34</t>
  </si>
  <si>
    <t>564851111</t>
  </si>
  <si>
    <t>Podklad ze štěrkodrtě ŠD tl 150 mm</t>
  </si>
  <si>
    <t>-1645005843</t>
  </si>
  <si>
    <t>35</t>
  </si>
  <si>
    <t>565135111</t>
  </si>
  <si>
    <t>Asfaltový beton vrstva podkladní ACP 16 (obalované kamenivo OKS) tl 50 mm š do 3 m</t>
  </si>
  <si>
    <t>-920759335</t>
  </si>
  <si>
    <t>36</t>
  </si>
  <si>
    <t>573111112</t>
  </si>
  <si>
    <t>Postřik živičný infiltrační s posypem z asfaltu množství 1 kg/m2</t>
  </si>
  <si>
    <t>-362277381</t>
  </si>
  <si>
    <t>37</t>
  </si>
  <si>
    <t>573211111</t>
  </si>
  <si>
    <t>Postřik živičný spojovací z asfaltu v množství do 0,70 kg/m2</t>
  </si>
  <si>
    <t>850904586</t>
  </si>
  <si>
    <t>38</t>
  </si>
  <si>
    <t>577134111</t>
  </si>
  <si>
    <t>Asfaltový beton vrstva obrusná ACO 11 (ABS) tř. I tl 40 mm š do 3 m z nemodifikovaného asfaltu</t>
  </si>
  <si>
    <t>968421499</t>
  </si>
  <si>
    <t xml:space="preserve">  Ostatní konstrukce a práce-bourání</t>
  </si>
  <si>
    <t>39</t>
  </si>
  <si>
    <t>915491211</t>
  </si>
  <si>
    <t>Osazení vodícího proužku z betonových desek do betonového lože tl do 100 mm š proužku 250 mm</t>
  </si>
  <si>
    <t>2039914474</t>
  </si>
  <si>
    <t>40</t>
  </si>
  <si>
    <t>592185610</t>
  </si>
  <si>
    <t>krajník silniční betonový 50x25x8 cm</t>
  </si>
  <si>
    <t>kus</t>
  </si>
  <si>
    <t>-879710499</t>
  </si>
  <si>
    <t>41</t>
  </si>
  <si>
    <t>916131213</t>
  </si>
  <si>
    <t xml:space="preserve">Osazení silničního obrubníku betonového stojatého s boční opěrou do lože z betonu C 20/25 XF3 </t>
  </si>
  <si>
    <t>-656978549</t>
  </si>
  <si>
    <t>42</t>
  </si>
  <si>
    <t>592174910</t>
  </si>
  <si>
    <t>obrubník betonový silniční ABO 2-15 100x15x25 cm</t>
  </si>
  <si>
    <t>-471670887</t>
  </si>
  <si>
    <t>43</t>
  </si>
  <si>
    <t>916231R21</t>
  </si>
  <si>
    <t xml:space="preserve">Osazení chodníkového obrubníku betonového stojatého s boční opěrou do lože z betonu C 20/25 XF3 </t>
  </si>
  <si>
    <t>1853492104</t>
  </si>
  <si>
    <t>44</t>
  </si>
  <si>
    <t>592174115</t>
  </si>
  <si>
    <t>obrubník betonový chodníkový ABO 19-10  100x8x25 cm</t>
  </si>
  <si>
    <t>517169092</t>
  </si>
  <si>
    <t>45</t>
  </si>
  <si>
    <t>91912R111</t>
  </si>
  <si>
    <t xml:space="preserve">Zalití spáry asfaltovou zálivkou s podrcením </t>
  </si>
  <si>
    <t>-2138367143</t>
  </si>
  <si>
    <t>46</t>
  </si>
  <si>
    <t>919726122</t>
  </si>
  <si>
    <t>Geotextilie pro ochranu, separaci a filtraci netkaná měrná hmotnost do 300 g/m2</t>
  </si>
  <si>
    <t>158266960</t>
  </si>
  <si>
    <t>47</t>
  </si>
  <si>
    <t>919735111</t>
  </si>
  <si>
    <t>Řezání stávajícího živičného krytu hl do 50 mm</t>
  </si>
  <si>
    <t>38475541</t>
  </si>
  <si>
    <t>48</t>
  </si>
  <si>
    <t>966071711</t>
  </si>
  <si>
    <t>Bourání sloupků a vzpěr plotových ocelových do 2,5 m zabetonovaných</t>
  </si>
  <si>
    <t>115823514</t>
  </si>
  <si>
    <t>49</t>
  </si>
  <si>
    <t>966071822</t>
  </si>
  <si>
    <t>Rozebrání drátěného pletiva se čtvercovými oky výšky do 2,0 m</t>
  </si>
  <si>
    <t>-240220266</t>
  </si>
  <si>
    <t>997</t>
  </si>
  <si>
    <t xml:space="preserve"> Přesun sutě</t>
  </si>
  <si>
    <t>50</t>
  </si>
  <si>
    <t>997013501</t>
  </si>
  <si>
    <t>Odvoz suti a vybouraných hmot na skládku nebo meziskládku do 1 km se složením</t>
  </si>
  <si>
    <t>1585051325</t>
  </si>
  <si>
    <t>51</t>
  </si>
  <si>
    <t>997013509</t>
  </si>
  <si>
    <t>Příplatek k odvozu suti a vybouraných hmot na skládku ZKD 1 km přes 1 km</t>
  </si>
  <si>
    <t>-1023754842</t>
  </si>
  <si>
    <t>52</t>
  </si>
  <si>
    <t>997221815</t>
  </si>
  <si>
    <t>Poplatek za uložení odpadu na skládce (skládkovné)</t>
  </si>
  <si>
    <t>-1149631641</t>
  </si>
  <si>
    <t>998</t>
  </si>
  <si>
    <t xml:space="preserve"> Přesun hmot</t>
  </si>
  <si>
    <t>53</t>
  </si>
  <si>
    <t>998225111</t>
  </si>
  <si>
    <t>Přesun hmot pro pozemní komunikace s krytem z kamene, monolitickým betonovým nebo živičným</t>
  </si>
  <si>
    <t>-1966815870</t>
  </si>
  <si>
    <t>KVETNICE 02 - SO-02-Stavební úpravy stáv. provozní budovy vč. demolice</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</si>
  <si>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</si>
  <si>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</si>
  <si>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</si>
  <si>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</si>
  <si>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</si>
  <si>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</si>
  <si>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</si>
  <si>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</si>
  <si>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</si>
  <si>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764 - Konstrukce klempířské</t>
  </si>
  <si>
    <t xml:space="preserve">    767 - Konstrukce zámečnické</t>
  </si>
  <si>
    <t xml:space="preserve">    771 - Podlahy z dlaždic</t>
  </si>
  <si>
    <t xml:space="preserve">    781 - Dokončovací práce - obklady</t>
  </si>
  <si>
    <t>Práce a dodávky HSV</t>
  </si>
  <si>
    <t>Zemní práce</t>
  </si>
  <si>
    <t>-1263185994</t>
  </si>
  <si>
    <t>VV</t>
  </si>
  <si>
    <t>(2,1+3,4+8,0)*0,5</t>
  </si>
  <si>
    <t>113107122</t>
  </si>
  <si>
    <t>Odstranění podkladu pl do 50 m2 z kameniva drceného tl 200 mm</t>
  </si>
  <si>
    <t>-1127649671</t>
  </si>
  <si>
    <t>3,0*3,5+1,1*1,35</t>
  </si>
  <si>
    <t>113107131</t>
  </si>
  <si>
    <t>Odstranění podkladu pl do 50 m2 z betonu prostého tl 150 mm</t>
  </si>
  <si>
    <t>1839072341</t>
  </si>
  <si>
    <t>1,1*1,35</t>
  </si>
  <si>
    <t>113107142</t>
  </si>
  <si>
    <t>Odstranění podkladu pl do 50 m2 živičných tl 100 mm</t>
  </si>
  <si>
    <t>1779943541</t>
  </si>
  <si>
    <t>3,0*3,5</t>
  </si>
  <si>
    <t>113204111</t>
  </si>
  <si>
    <t>Vytrhání obrub záhonových</t>
  </si>
  <si>
    <t>-2109681213</t>
  </si>
  <si>
    <t>2,1+3,4+8,0</t>
  </si>
  <si>
    <t>115101203</t>
  </si>
  <si>
    <t>Čerpání vody na dopravní výšku do 10 m průměrný přítok do 2000 l/min</t>
  </si>
  <si>
    <t>hod</t>
  </si>
  <si>
    <t>-302037055</t>
  </si>
  <si>
    <t>115101303</t>
  </si>
  <si>
    <t>Pohotovost čerpací soupravy pro dopravní výšku do 10 m přítok do 2000 l/min</t>
  </si>
  <si>
    <t>den</t>
  </si>
  <si>
    <t>-335571157</t>
  </si>
  <si>
    <t>131301201</t>
  </si>
  <si>
    <t>Hloubení jam zapažených v hornině tř. 4 objemu do 100 m3</t>
  </si>
  <si>
    <t>437491501</t>
  </si>
  <si>
    <t>3,25*2,5*3,85</t>
  </si>
  <si>
    <t>131301209</t>
  </si>
  <si>
    <t>Příplatek za lepivost u hloubení jam zapažených v hornině tř. 4</t>
  </si>
  <si>
    <t>-1483158915</t>
  </si>
  <si>
    <t>153001</t>
  </si>
  <si>
    <t>Utěsnění štětovnicové stěny k objektu</t>
  </si>
  <si>
    <t>ks</t>
  </si>
  <si>
    <t>1410806754</t>
  </si>
  <si>
    <t>153002</t>
  </si>
  <si>
    <t xml:space="preserve">Posouzení a zkoušky únosnosti základové spáry </t>
  </si>
  <si>
    <t>kpl</t>
  </si>
  <si>
    <t>-1433633300</t>
  </si>
  <si>
    <t>153112115</t>
  </si>
  <si>
    <t>Nastražení ocelových štětovnic dl do 10 m ve stísněných podmínkách z terénu</t>
  </si>
  <si>
    <t>-1799390256</t>
  </si>
  <si>
    <t>(3,25*2+2,5)*6,0</t>
  </si>
  <si>
    <t>159202200</t>
  </si>
  <si>
    <t>štětovnice ZTV IIIn, EN 10248-2 zn. S240GP (1.0021) dle EN 10248-1</t>
  </si>
  <si>
    <t>-461452644</t>
  </si>
  <si>
    <t>8,0</t>
  </si>
  <si>
    <t>153112132</t>
  </si>
  <si>
    <t>Zaberanění ocelových štětovnic na dl do 8 m ve stísněných podmínkách z terénu</t>
  </si>
  <si>
    <t>-619587287</t>
  </si>
  <si>
    <t>153113119</t>
  </si>
  <si>
    <t>Vytažení ocelových štětovnic dl do 12 m zaberaněných do hl 8 m z terénu ve stísněných podmínkách</t>
  </si>
  <si>
    <t>-1952564990</t>
  </si>
  <si>
    <t>153116112</t>
  </si>
  <si>
    <t>Montáž ocelových kleštin nebo převázek hradicích stěn z terénu</t>
  </si>
  <si>
    <t>-534039378</t>
  </si>
  <si>
    <t>"IPN 200" 23,0*0,021*1,08+1,1*8*0,021*1,08</t>
  </si>
  <si>
    <t>130107220</t>
  </si>
  <si>
    <t>ocel profilová IPN, v jakosti 11 375, h=200 mm</t>
  </si>
  <si>
    <t>1089181322</t>
  </si>
  <si>
    <t>-1049484982</t>
  </si>
  <si>
    <t>167101101</t>
  </si>
  <si>
    <t>Nakládání výkopku z hornin tř. 1 až 4 do 100 m3</t>
  </si>
  <si>
    <t>388374928</t>
  </si>
  <si>
    <t>171201201</t>
  </si>
  <si>
    <t>Uložení sypaniny na skládky</t>
  </si>
  <si>
    <t>1734593681</t>
  </si>
  <si>
    <t>174101101</t>
  </si>
  <si>
    <t>Zásyp jam, šachet rýh nebo kolem objektů sypaninou se zhutněním</t>
  </si>
  <si>
    <t>-845327014</t>
  </si>
  <si>
    <t>31,281-10,0</t>
  </si>
  <si>
    <t>Svislé a kompletní konstrukce</t>
  </si>
  <si>
    <t>310238211</t>
  </si>
  <si>
    <t>Zazdívka otvorů pl do 1 m2 ve zdivu nadzákladovém cihlami pálenými na MVC</t>
  </si>
  <si>
    <t>-653221508</t>
  </si>
  <si>
    <t>0,6*0,6*0,3</t>
  </si>
  <si>
    <t>310239211</t>
  </si>
  <si>
    <t>Zazdívka otvorů pl do 4 m2 ve zdivu nadzákladovém cihlami pálenými na MVC</t>
  </si>
  <si>
    <t>53419022</t>
  </si>
  <si>
    <t>1,55*2,2*0,3</t>
  </si>
  <si>
    <t>340238226</t>
  </si>
  <si>
    <t>Zazdívka otvorů pl do 1 m2 v příčkách nebo stěnách z cihel POROTHERM P+D tl 140 mm</t>
  </si>
  <si>
    <t>-720949071</t>
  </si>
  <si>
    <t>0,9*2,02</t>
  </si>
  <si>
    <t>38031005</t>
  </si>
  <si>
    <t>Prokotvení stěn do stáv. konstrukcí</t>
  </si>
  <si>
    <t>bm</t>
  </si>
  <si>
    <t>-842003256</t>
  </si>
  <si>
    <t>4,5+4,8*2</t>
  </si>
  <si>
    <t>380321663</t>
  </si>
  <si>
    <t>Kompletní konstrukce ČOV, nádrží, vodojemů, žlabů nebo kanálů ze ŽB tř. C 30/37 tl nad 300 mm</t>
  </si>
  <si>
    <t>-1329485175</t>
  </si>
  <si>
    <t>4,5*4,8*0,4</t>
  </si>
  <si>
    <t>380356231</t>
  </si>
  <si>
    <t>Bednění kompletních konstrukcí ČOV, nádrží nebo vodojemů neomítaných ploch rovinných zřízení</t>
  </si>
  <si>
    <t>-1568992972</t>
  </si>
  <si>
    <t>4,5*4,8*2</t>
  </si>
  <si>
    <t>380361006</t>
  </si>
  <si>
    <t>Výztuž kompletních konstrukcí ČOV, nádrží nebo vodojemů z betonářské oceli 10 505</t>
  </si>
  <si>
    <t>-1228689085</t>
  </si>
  <si>
    <t>1,382</t>
  </si>
  <si>
    <t>Vodorovné konstrukce</t>
  </si>
  <si>
    <t>411002</t>
  </si>
  <si>
    <t>Dobetonávky prostupů a otvorů  z betonu C 25/30</t>
  </si>
  <si>
    <t>868322386</t>
  </si>
  <si>
    <t>1,2*1,2*0,25+0,7*0,7*0,25+0,3*0,25*0,45*4+0,4*0,25*0,45*2+0,3*0,3*0,45*2+0,025*8</t>
  </si>
  <si>
    <t>0,4*0,4*0,45*2+0,5*0,5*0,45</t>
  </si>
  <si>
    <t>Součet</t>
  </si>
  <si>
    <t>Úpravy povrchů, podlahy a osazování výplní</t>
  </si>
  <si>
    <t>612321141</t>
  </si>
  <si>
    <t>Vápenocementová omítka štuková dvouvrstvá vnitřních stěn nanášená ručně</t>
  </si>
  <si>
    <t>-471442843</t>
  </si>
  <si>
    <t>(15,75+6,9)*2*0,54</t>
  </si>
  <si>
    <t>612331111</t>
  </si>
  <si>
    <t>Cementová omítka hrubá jednovrstvá zatřená vnitřních stěn nanášená ručně</t>
  </si>
  <si>
    <t>-844457519</t>
  </si>
  <si>
    <t>"pod vnitřní obklady"  (15,75+6,9)*2*2,7</t>
  </si>
  <si>
    <t>632451458</t>
  </si>
  <si>
    <t>Potěr pískocementový tl do 50 mm tř. C 35 běžný</t>
  </si>
  <si>
    <t>2076696817</t>
  </si>
  <si>
    <t>637211122</t>
  </si>
  <si>
    <t>Okapový chodník z betonových dlaždic tl 60 mm kladených do písku se zalitím spár MC</t>
  </si>
  <si>
    <t>-1159736846</t>
  </si>
  <si>
    <t>(17,45+2,65)*0,5</t>
  </si>
  <si>
    <t>637311122</t>
  </si>
  <si>
    <t>Okapový chodník z betonových chodníkových obrubníků stojatých lože beton</t>
  </si>
  <si>
    <t>-1846389975</t>
  </si>
  <si>
    <t>16,95+2,65</t>
  </si>
  <si>
    <t>Ostatní konstrukce a práce, bourání</t>
  </si>
  <si>
    <t>952901221</t>
  </si>
  <si>
    <t>Vyčištění budov průmyslových objektů při jakékoliv výšce podlaží</t>
  </si>
  <si>
    <t>-1662474305</t>
  </si>
  <si>
    <t>15,75*7,5</t>
  </si>
  <si>
    <t>952903112</t>
  </si>
  <si>
    <t>Vyčištění objektů ČOV, nádrží, žlabů a kanálů při v do 3,5 m</t>
  </si>
  <si>
    <t>-1628693328</t>
  </si>
  <si>
    <t>9,0*4,5*3+6,6*1,0+4,5*6,6+2,5*6,6+5,5*6,6</t>
  </si>
  <si>
    <t>952903119</t>
  </si>
  <si>
    <t>Příplatek za vyčištění prostor v nad 3,5 m u čištění objektů ČOV, nádrží, žlabů a kanálů</t>
  </si>
  <si>
    <t>-145521336</t>
  </si>
  <si>
    <t>953312125</t>
  </si>
  <si>
    <t>Vložky do svislých dilatačních spár z extrudovaných polystyrénových desek tl 50 mm</t>
  </si>
  <si>
    <t>760175682</t>
  </si>
  <si>
    <t>7,5*3,8*2</t>
  </si>
  <si>
    <t>962031133</t>
  </si>
  <si>
    <t>Bourání příček z cihel pálených na MVC tl do 150 mm</t>
  </si>
  <si>
    <t>195278457</t>
  </si>
  <si>
    <t>(4,9+3,55*2+1,5*2)*3,3-0,7*1,97*2-0,8*1,97</t>
  </si>
  <si>
    <t>962051115</t>
  </si>
  <si>
    <t>Bourání příček ze ŽB tl do 100 mm</t>
  </si>
  <si>
    <t>1308027870</t>
  </si>
  <si>
    <t>4,5*4,8*3</t>
  </si>
  <si>
    <t>968072455</t>
  </si>
  <si>
    <t>Vybourání kovových dveřních zárubní pl do 2 m2</t>
  </si>
  <si>
    <t>1502169740</t>
  </si>
  <si>
    <t>0,7*1,97*2+0,8*1,97</t>
  </si>
  <si>
    <t>968072456</t>
  </si>
  <si>
    <t>Vybourání kovových dveřních zárubní pl přes 2 m2</t>
  </si>
  <si>
    <t>86467842</t>
  </si>
  <si>
    <t>1,4*2,125</t>
  </si>
  <si>
    <t>976072321</t>
  </si>
  <si>
    <t>Vybourání kovových komínových dvířek pl přes 0,3 m2 ze zdiva cihelného</t>
  </si>
  <si>
    <t>1703034997</t>
  </si>
  <si>
    <t>977151118</t>
  </si>
  <si>
    <t>Jádrové vrty diamantovými korunkami do D 100 mm do stavebních materiálů</t>
  </si>
  <si>
    <t>-1730683728</t>
  </si>
  <si>
    <t>0,2*14+0,45*12</t>
  </si>
  <si>
    <t>977151123</t>
  </si>
  <si>
    <t>Jádrové vrty diamantovými korunkami do D 150 mm do stavebních materiálů</t>
  </si>
  <si>
    <t>1453317939</t>
  </si>
  <si>
    <t>0,45*14+0,2*16</t>
  </si>
  <si>
    <t>977151127</t>
  </si>
  <si>
    <t>Jádrové vrty diamantovými korunkami do D 250 mm do stavebních materiálů</t>
  </si>
  <si>
    <t>-37667924</t>
  </si>
  <si>
    <t>0,45*12</t>
  </si>
  <si>
    <t>978013191</t>
  </si>
  <si>
    <t>Otlučení vnitřní vápenné nebo vápenocementové omítky stěn stěn v rozsahu do 100 %</t>
  </si>
  <si>
    <t>870627644</t>
  </si>
  <si>
    <t>(15,15+6,9)*2*3,24</t>
  </si>
  <si>
    <t>978059541</t>
  </si>
  <si>
    <t>Odsekání a odebrání obkladů stěn z vnitřních obkládaček plochy přes 1 m2</t>
  </si>
  <si>
    <t>-760242489</t>
  </si>
  <si>
    <t>(4,8+4,4)*1,7</t>
  </si>
  <si>
    <t>981011716</t>
  </si>
  <si>
    <t>Demolice budov ze železobetonu podíl konstrukcí do 35 % postupným rozebíráním</t>
  </si>
  <si>
    <t>-82514167</t>
  </si>
  <si>
    <t>"konstrukce lapáku"  1,2*1,2*4,75</t>
  </si>
  <si>
    <t>"kanály"  4,2*1,35*0,86+4,65*1,25*0,86</t>
  </si>
  <si>
    <t>985112111</t>
  </si>
  <si>
    <t>Odsekání degradovaného betonu stěn tl do 10 mm</t>
  </si>
  <si>
    <t>-1229015159</t>
  </si>
  <si>
    <t>763,8*0,15</t>
  </si>
  <si>
    <t>985112121</t>
  </si>
  <si>
    <t>Odsekání degradovaného betonu líce kleneb a podhledů tl do 10 mm</t>
  </si>
  <si>
    <t>1660566422</t>
  </si>
  <si>
    <t>210,6*0,15</t>
  </si>
  <si>
    <t>985112131</t>
  </si>
  <si>
    <t>Odsekání degradovaného betonu rubu kleneb a podlah tl do 10 mm</t>
  </si>
  <si>
    <t>36514740</t>
  </si>
  <si>
    <t>985131111</t>
  </si>
  <si>
    <t>Očištění ploch stěn, rubu kleneb a podlah tlakovou vodou</t>
  </si>
  <si>
    <t>-536480403</t>
  </si>
  <si>
    <t>763,8+210,6</t>
  </si>
  <si>
    <t>985132111</t>
  </si>
  <si>
    <t>Očištění ploch líce kleneb a podhledů tlakovou vodou</t>
  </si>
  <si>
    <t>249529681</t>
  </si>
  <si>
    <t>55</t>
  </si>
  <si>
    <t>985141111</t>
  </si>
  <si>
    <t>Vyčištění trhlin a dutin ve zdivu š do 30 mm hl do 150 mm</t>
  </si>
  <si>
    <t>-1071482658</t>
  </si>
  <si>
    <t>56</t>
  </si>
  <si>
    <t>985311111</t>
  </si>
  <si>
    <t>Reprofilace stěn cementovými sanačními maltami tl 10 mm</t>
  </si>
  <si>
    <t>-622416328</t>
  </si>
  <si>
    <t>57</t>
  </si>
  <si>
    <t>985311211</t>
  </si>
  <si>
    <t>Reprofilace líce kleneb a podhledů cementovými sanačními maltami tl 10 mm</t>
  </si>
  <si>
    <t>1861094956</t>
  </si>
  <si>
    <t>58</t>
  </si>
  <si>
    <t>985311311</t>
  </si>
  <si>
    <t>Reprofilace rubu kleneb a podlah cementovými sanačními maltami tl 10 mm</t>
  </si>
  <si>
    <t>-500315120</t>
  </si>
  <si>
    <t>59</t>
  </si>
  <si>
    <t>985312111</t>
  </si>
  <si>
    <t>Stěrka k vyrovnání betonových ploch stěn tl 2 mm</t>
  </si>
  <si>
    <t>789264745</t>
  </si>
  <si>
    <t>60</t>
  </si>
  <si>
    <t>985312121</t>
  </si>
  <si>
    <t>Stěrka k vyrovnání betonových ploch líce kleneb a podhledů tl 2 mm</t>
  </si>
  <si>
    <t>-449538483</t>
  </si>
  <si>
    <t>61</t>
  </si>
  <si>
    <t>985312131</t>
  </si>
  <si>
    <t>Stěrka k vyrovnání betonových ploch rubu kleneb a podlah tl 2 mm</t>
  </si>
  <si>
    <t>598435687</t>
  </si>
  <si>
    <t>62</t>
  </si>
  <si>
    <t>985321211</t>
  </si>
  <si>
    <t>Ochranný nátěr výztuže na epoxidové bázi stěn, líce kleneb a podhledů 1 vrstva tl 1 mm</t>
  </si>
  <si>
    <t>803153992</t>
  </si>
  <si>
    <t>215,0*0,1</t>
  </si>
  <si>
    <t>63</t>
  </si>
  <si>
    <t>985323211</t>
  </si>
  <si>
    <t>Krystalizační stěrka +nátěr pro ošetření sanační malty,odolnost XA3</t>
  </si>
  <si>
    <t>-2112499073</t>
  </si>
  <si>
    <t>763,8+210,6*2</t>
  </si>
  <si>
    <t>89</t>
  </si>
  <si>
    <t>DMTZ</t>
  </si>
  <si>
    <t>2129555934</t>
  </si>
  <si>
    <t>Přesun sutě</t>
  </si>
  <si>
    <t>64</t>
  </si>
  <si>
    <t>997013111</t>
  </si>
  <si>
    <t>Vnitrostaveništní doprava suti a vybouraných hmot pro budovy v do 6 m s použitím mechanizace</t>
  </si>
  <si>
    <t>-504925074</t>
  </si>
  <si>
    <t>65</t>
  </si>
  <si>
    <t>-533366823</t>
  </si>
  <si>
    <t>66</t>
  </si>
  <si>
    <t>704204242</t>
  </si>
  <si>
    <t>79,925*9</t>
  </si>
  <si>
    <t>67</t>
  </si>
  <si>
    <t>997013802</t>
  </si>
  <si>
    <t>Poplatek za uložení stavebního železobetonového odpadu na skládce (skládkovné)</t>
  </si>
  <si>
    <t>295792735</t>
  </si>
  <si>
    <t>Přesun hmot</t>
  </si>
  <si>
    <t>68</t>
  </si>
  <si>
    <t>998142251</t>
  </si>
  <si>
    <t>Přesun hmot pro nádrže, jímky, zásobníky a jámy betonové monolitické v do 25 m</t>
  </si>
  <si>
    <t>-1785561408</t>
  </si>
  <si>
    <t>PSV</t>
  </si>
  <si>
    <t>Práce a dodávky PSV</t>
  </si>
  <si>
    <t>764</t>
  </si>
  <si>
    <t>Konstrukce klempířské</t>
  </si>
  <si>
    <t>69</t>
  </si>
  <si>
    <t>764011621</t>
  </si>
  <si>
    <t>Dilatační připojovací lišta z Pz s povrchovou úpravou včetně tmelení rš 100 mm</t>
  </si>
  <si>
    <t>981857644</t>
  </si>
  <si>
    <t>"schema K/3"   13,7</t>
  </si>
  <si>
    <t>70</t>
  </si>
  <si>
    <t>764011623</t>
  </si>
  <si>
    <t xml:space="preserve">Dilatační připojovací lišta z Pz s povrchovou úpravou včetně tmelení rš 500mm </t>
  </si>
  <si>
    <t>-1235199472</t>
  </si>
  <si>
    <t>"schema K/2"   6,2</t>
  </si>
  <si>
    <t>71</t>
  </si>
  <si>
    <t>764218606</t>
  </si>
  <si>
    <t>Oplechování rovné římsy mechanicky kotvené z Pz s upraveným povrchem rš 500 mm</t>
  </si>
  <si>
    <t>-1574388035</t>
  </si>
  <si>
    <t>"schema K/1"   7,5</t>
  </si>
  <si>
    <t>767</t>
  </si>
  <si>
    <t>Konstrukce zámečnické</t>
  </si>
  <si>
    <t>72</t>
  </si>
  <si>
    <t>767001</t>
  </si>
  <si>
    <t xml:space="preserve">Doplnění konstrukce podhledu  desky Kingspan  Selthann Alu tl.30mm </t>
  </si>
  <si>
    <t>496266877</t>
  </si>
  <si>
    <t>4,9*0,97+3,67*5,65</t>
  </si>
  <si>
    <t>73</t>
  </si>
  <si>
    <t>767002</t>
  </si>
  <si>
    <t xml:space="preserve">D+M přenosný hasící přístroj práškový s hasící schopností 21A vč. nosné konstrukce </t>
  </si>
  <si>
    <t>1917385415</t>
  </si>
  <si>
    <t>"schema Os/1"   1</t>
  </si>
  <si>
    <t>74</t>
  </si>
  <si>
    <t>767003</t>
  </si>
  <si>
    <t>D+M pojezdový plech pro kontejnery 300/10mm vč. kotvení povrch pozink</t>
  </si>
  <si>
    <t>-1186863275</t>
  </si>
  <si>
    <t>"schema Z/1"  2,5*4</t>
  </si>
  <si>
    <t>75</t>
  </si>
  <si>
    <t>767004</t>
  </si>
  <si>
    <t xml:space="preserve">D+M pochozí lávka 900/2000mm nosný profil UPE 140 příčná ztužidla jakl 80/80/4  povrch pozink </t>
  </si>
  <si>
    <t>18769398</t>
  </si>
  <si>
    <t>"schema Z/2,Z/3"  0,9*2,0+0,9*4,875</t>
  </si>
  <si>
    <t>76</t>
  </si>
  <si>
    <t>767005</t>
  </si>
  <si>
    <t xml:space="preserve">D+M konstrukce zábradlí z trubek bezešvých 38/4mm madlo 51/4 vč. kotvení výška 1250mm </t>
  </si>
  <si>
    <t>-606154609</t>
  </si>
  <si>
    <t>"schema Z/4,Z/5"  12,7+14,9</t>
  </si>
  <si>
    <t>77</t>
  </si>
  <si>
    <t>767161813</t>
  </si>
  <si>
    <t>Demontáž zábradlí rovného nerozebíratelného hmotnosti 1m zábradlí do 20 kg</t>
  </si>
  <si>
    <t>699126873</t>
  </si>
  <si>
    <t>4,75+4,95+4,52+0,43+3,85+0,8</t>
  </si>
  <si>
    <t>78</t>
  </si>
  <si>
    <t>767581801</t>
  </si>
  <si>
    <t>Demontáž podhledu kazet</t>
  </si>
  <si>
    <t>-194769894</t>
  </si>
  <si>
    <t>6,2*5,1+4,4*4,9</t>
  </si>
  <si>
    <t>79</t>
  </si>
  <si>
    <t>767582800</t>
  </si>
  <si>
    <t>Demontáž roštu podhledu</t>
  </si>
  <si>
    <t>-216455480</t>
  </si>
  <si>
    <t>771</t>
  </si>
  <si>
    <t>Podlahy z dlaždic</t>
  </si>
  <si>
    <t>80</t>
  </si>
  <si>
    <t>771574113</t>
  </si>
  <si>
    <t xml:space="preserve">Montáž podlah keramických režných hladkých lepených flexibilním lepidlem do 12 ks/m2 vč. soklíků </t>
  </si>
  <si>
    <t>1841890987</t>
  </si>
  <si>
    <t>90,37*1,1</t>
  </si>
  <si>
    <t>81</t>
  </si>
  <si>
    <t>597614080</t>
  </si>
  <si>
    <t>dlaždice keramické slinuté neglazované mrazuvzdorné TAURUS Color Light Grey S 29,8 x 29,8 x 0,9 cm</t>
  </si>
  <si>
    <t>1718384648</t>
  </si>
  <si>
    <t>99,407*1,1 "Přepočtené koeficientem množství</t>
  </si>
  <si>
    <t>82</t>
  </si>
  <si>
    <t>771591111</t>
  </si>
  <si>
    <t>Podlahy penetrace podkladu</t>
  </si>
  <si>
    <t>1555029078</t>
  </si>
  <si>
    <t>83</t>
  </si>
  <si>
    <t>998771201</t>
  </si>
  <si>
    <t>Přesun hmot procentní pro podlahy z dlaždic v objektech v do 6 m</t>
  </si>
  <si>
    <t>%</t>
  </si>
  <si>
    <t>-1060678448</t>
  </si>
  <si>
    <t>781</t>
  </si>
  <si>
    <t>Dokončovací práce - obklady</t>
  </si>
  <si>
    <t>84</t>
  </si>
  <si>
    <t>781414111</t>
  </si>
  <si>
    <t>Montáž obkladaček vnitřních pravoúhlých pórovinových do 22 ks/m2 lepených flexibilním lepidlem</t>
  </si>
  <si>
    <t>760051880</t>
  </si>
  <si>
    <t>85</t>
  </si>
  <si>
    <t>597610260</t>
  </si>
  <si>
    <t>obkládačky keramické RAKO - koupelny CONCEPT (barevné) 25 x 33 x 0,7 cm I. j.</t>
  </si>
  <si>
    <t>-909787011</t>
  </si>
  <si>
    <t>122,31*1,1 "Přepočtené koeficientem množství</t>
  </si>
  <si>
    <t>86</t>
  </si>
  <si>
    <t>781494511</t>
  </si>
  <si>
    <t>Plastové profily ukončovací lepené flexibilním lepidlem</t>
  </si>
  <si>
    <t>-2119121596</t>
  </si>
  <si>
    <t>15,75*2+6,9*2</t>
  </si>
  <si>
    <t>87</t>
  </si>
  <si>
    <t>781495111</t>
  </si>
  <si>
    <t>Penetrace podkladu vnitřních obkladů</t>
  </si>
  <si>
    <t>828534485</t>
  </si>
  <si>
    <t>88</t>
  </si>
  <si>
    <t>998781201</t>
  </si>
  <si>
    <t>Přesun hmot procentní pro obklady keramické v objektech v do 6 m</t>
  </si>
  <si>
    <t>880988483</t>
  </si>
  <si>
    <t>KVETNICE 03 - UZ - SO-03-UZNATELNÉ NÁKLADY-Aktivační a dosazovací nádrže</t>
  </si>
  <si>
    <t xml:space="preserve">    2 - Zakládání</t>
  </si>
  <si>
    <t xml:space="preserve">    5 - Komunikace pozemní</t>
  </si>
  <si>
    <t xml:space="preserve">    8 - Trubní vedení</t>
  </si>
  <si>
    <t xml:space="preserve">    99 - Přesun hmot</t>
  </si>
  <si>
    <t xml:space="preserve">    711 - Izolace proti vodě, vlhkosti a plynům</t>
  </si>
  <si>
    <t>115101201</t>
  </si>
  <si>
    <t>Čerpání vody na dopravní výšku do 10 m průměrný přítok do 500 l/min</t>
  </si>
  <si>
    <t>1360798139</t>
  </si>
  <si>
    <t>115101301</t>
  </si>
  <si>
    <t>Pohotovost čerpací soupravy pro dopravní výšku do 10 m přítok do 500 l/min</t>
  </si>
  <si>
    <t>-1774890098</t>
  </si>
  <si>
    <t>121101103</t>
  </si>
  <si>
    <t>Sejmutí ornice s přemístěním na vzdálenost do 250 m</t>
  </si>
  <si>
    <t>-996741149</t>
  </si>
  <si>
    <t>131301203</t>
  </si>
  <si>
    <t>Hloubení jam zapažených v hornině tř. 4 objemu do 5000 m3</t>
  </si>
  <si>
    <t>-847621382</t>
  </si>
  <si>
    <t>-1257923220</t>
  </si>
  <si>
    <t>132301101</t>
  </si>
  <si>
    <t>Hloubení rýh š do 600 mm v hornině tř. 4 objemu do 100 m3</t>
  </si>
  <si>
    <t>1550488836</t>
  </si>
  <si>
    <t>75,2*0,4*0,3+21,0*0,4*0,6*6,0</t>
  </si>
  <si>
    <t>153001.1</t>
  </si>
  <si>
    <t>D+M čerpací šachta odvodnění stav. jámy ze skruží DN 1000</t>
  </si>
  <si>
    <t>1582843456</t>
  </si>
  <si>
    <t>153002.1</t>
  </si>
  <si>
    <t xml:space="preserve">Utěsnění štětovnicové stěny </t>
  </si>
  <si>
    <t>879242021</t>
  </si>
  <si>
    <t>153003</t>
  </si>
  <si>
    <t>1415403941</t>
  </si>
  <si>
    <t>153004</t>
  </si>
  <si>
    <t xml:space="preserve">D+M vodorovné kotvy z kruhové oceli DN 40mm </t>
  </si>
  <si>
    <t>-1245133744</t>
  </si>
  <si>
    <t>-873196147</t>
  </si>
  <si>
    <t>-1493280953</t>
  </si>
  <si>
    <t>1363928065</t>
  </si>
  <si>
    <t>1995003936</t>
  </si>
  <si>
    <t>574696696</t>
  </si>
  <si>
    <t>-895898497</t>
  </si>
  <si>
    <t>153116113</t>
  </si>
  <si>
    <t>Demontáž ocelových kleštin nebo převázek hradicích stěn z terénu</t>
  </si>
  <si>
    <t>944121755</t>
  </si>
  <si>
    <t>161101104</t>
  </si>
  <si>
    <t>Svislé přemístění výkopku z horniny tř. 1 až 4 hl výkopu do 8 m</t>
  </si>
  <si>
    <t>-139627189</t>
  </si>
  <si>
    <t>-1481096836</t>
  </si>
  <si>
    <t>711689805</t>
  </si>
  <si>
    <t>-402258882</t>
  </si>
  <si>
    <t>916448417</t>
  </si>
  <si>
    <t>181301102</t>
  </si>
  <si>
    <t>Rozprostření ornice tl vrstvy do 150 mm pl do 500 m2 v rovině nebo ve svahu do 1:5</t>
  </si>
  <si>
    <t>2086910519</t>
  </si>
  <si>
    <t>465526380</t>
  </si>
  <si>
    <t>Zakládání</t>
  </si>
  <si>
    <t>212752213</t>
  </si>
  <si>
    <t>Trativod z drenážních trubek plastových flexibilních D do 160 mm včetně lože otevřený výkop</t>
  </si>
  <si>
    <t>-896072632</t>
  </si>
  <si>
    <t>273326131</t>
  </si>
  <si>
    <t>Základové desky z ŽB se zvýšenými nároky na prostředí tř.. C 30/37</t>
  </si>
  <si>
    <t>-512891055</t>
  </si>
  <si>
    <t>273356021</t>
  </si>
  <si>
    <t>Bednění základových desek ploch rovinných zřízení</t>
  </si>
  <si>
    <t>-228774938</t>
  </si>
  <si>
    <t>273356022</t>
  </si>
  <si>
    <t>Bednění základových desek ploch rovinných odstranění</t>
  </si>
  <si>
    <t>-1092840118</t>
  </si>
  <si>
    <t>273366006</t>
  </si>
  <si>
    <t>Výztuž základových desek z betonářské oceli 10 505</t>
  </si>
  <si>
    <t>1614656372</t>
  </si>
  <si>
    <t>274356031</t>
  </si>
  <si>
    <t>Bednění základových pasů ploch zaoblených zřízení</t>
  </si>
  <si>
    <t>1659194158</t>
  </si>
  <si>
    <t>274356032</t>
  </si>
  <si>
    <t>Bednění základových pasů ploch zaoblených odstranění</t>
  </si>
  <si>
    <t>-1571674908</t>
  </si>
  <si>
    <t>380005</t>
  </si>
  <si>
    <t xml:space="preserve">Těsnění pracovní spáry bobtnajícím profilem </t>
  </si>
  <si>
    <t>-1495022986</t>
  </si>
  <si>
    <t>380311865</t>
  </si>
  <si>
    <t>Kompletní konstrukce ČOV, nádrží, vodojemů nebo kanálů z betonu prostého tř. C 30/37 tl do 300 mm</t>
  </si>
  <si>
    <t>-564711256</t>
  </si>
  <si>
    <t>-1320081459</t>
  </si>
  <si>
    <t>1550931245</t>
  </si>
  <si>
    <t>380356232</t>
  </si>
  <si>
    <t>Bednění kompletních konstrukcí ČOV, nádrží nebo vodojemů neomítaných ploch rovinných odstranění</t>
  </si>
  <si>
    <t>-237245148</t>
  </si>
  <si>
    <t>1039329977</t>
  </si>
  <si>
    <t>380361011</t>
  </si>
  <si>
    <t>Výztuž kompletních konstrukcí ČOV, nádrží nebo vodojemů ze svařovaných sítí KARI</t>
  </si>
  <si>
    <t>-250110142</t>
  </si>
  <si>
    <t>4,6*6*4*2*0,00489*1,25</t>
  </si>
  <si>
    <t>451572111</t>
  </si>
  <si>
    <t>Lože pod potrubí, stoky a drobné objekty v otevřeném výkopu z kameniva drobného těženého 0 až 4 mm</t>
  </si>
  <si>
    <t>CS ÚRS 2013 02</t>
  </si>
  <si>
    <t>62484432</t>
  </si>
  <si>
    <t>Komunikace pozemní</t>
  </si>
  <si>
    <t>564761111</t>
  </si>
  <si>
    <t>Podklad z kameniva hrubého drceného vel. 32-63 mm tl 400mm vč. zemních prací</t>
  </si>
  <si>
    <t>1912571230</t>
  </si>
  <si>
    <t>631311135</t>
  </si>
  <si>
    <t>Mazanina tl do 240 mm z betonu prostého bez zvýšených nároků na prostředí tř. C 20/25</t>
  </si>
  <si>
    <t>-438502325</t>
  </si>
  <si>
    <t>631319175</t>
  </si>
  <si>
    <t>Příplatek k mazanině tl do 240 mm za stržení povrchu spodní vrstvy před vložením výztuže</t>
  </si>
  <si>
    <t>-1308357054</t>
  </si>
  <si>
    <t>631362021</t>
  </si>
  <si>
    <t>Výztuž mazanin svařovanými sítěmi Kari</t>
  </si>
  <si>
    <t>1336265495</t>
  </si>
  <si>
    <t>24,2*13,2*0,00489*1,25</t>
  </si>
  <si>
    <t>635111242</t>
  </si>
  <si>
    <t>Násyp pod podlahy z hrubého kameniva 63-125 se zhutněním</t>
  </si>
  <si>
    <t>23732833</t>
  </si>
  <si>
    <t>108805968</t>
  </si>
  <si>
    <t>635112111</t>
  </si>
  <si>
    <t xml:space="preserve">Smíšený násyp pod podlahy z hrubého těženého kameniva </t>
  </si>
  <si>
    <t>-468648777</t>
  </si>
  <si>
    <t>Trubní vedení</t>
  </si>
  <si>
    <t>871365221</t>
  </si>
  <si>
    <t>Kanalizační potrubí z tvrdého PVC systém KG v otevřeném výkopu ve sklonu do 20 %, tuhost třídy SN 8 DN 250</t>
  </si>
  <si>
    <t>2138435432</t>
  </si>
  <si>
    <t>892221111R</t>
  </si>
  <si>
    <t>Zkouška těsnosti kanalizačního potrubí</t>
  </si>
  <si>
    <t>1252003371</t>
  </si>
  <si>
    <t>894411120R</t>
  </si>
  <si>
    <t>Zřízení šachet kanalizačních z betonových dílců dno prefabrikované na potrubí nad 200 do 300</t>
  </si>
  <si>
    <t>1921625557</t>
  </si>
  <si>
    <t>592241600</t>
  </si>
  <si>
    <t>prefabrikáty pro vstupní šachty a drenážní šachtice (betonové a železobetonové) šachty pro odpadní kanály a potrubí uložená v zemi skruže s ocelovými stupadly s PE povlakem TBS-Q 1000/250/120 SP  100 x 25 x 12</t>
  </si>
  <si>
    <t>1975262504</t>
  </si>
  <si>
    <t>592246600</t>
  </si>
  <si>
    <t>Prefabrikáty pro vstupní šachty a drenážní šachtice (betonové a železobetonové) poklopy šachtové poklop šachtový D2  /betonová výplň+ litina/ D 400 - BEGU-B-1, bez odvětrání</t>
  </si>
  <si>
    <t>-1479833515</t>
  </si>
  <si>
    <t>592241610</t>
  </si>
  <si>
    <t>prefabrikáty pro vstupní šachty a drenážní šachtice (betonové a železobetonové) šachty pro odpadní kanály a potrubí uložená v zemi skruže s ocelovými stupadly s PE povlakem TBS-Q 1000/500/120 SP  100 x 50 x 12</t>
  </si>
  <si>
    <t>-1906867395</t>
  </si>
  <si>
    <t>592241620</t>
  </si>
  <si>
    <t>Prefabrikáty pro vstupní šachty a drenážní šachtice (betonové a železobetonové) šachty pro odpadní kanály a potrubí uložená v zemi skruže s ocelovými stupadly s PE povlakem TBH-Q 1000/1000/120 SP100 x 100 x 12</t>
  </si>
  <si>
    <t>-1886748638</t>
  </si>
  <si>
    <t>592243120</t>
  </si>
  <si>
    <t>prefabrikáty pro vstupní šachty a drenážní šachtice (betonové a železobetonové) šachty pro odpadní kanály a potrubí uložená v zemi konus šachetní (síla stěny 12 cm) KPS - kapsové plastové stupadlo TBR-Q.1 100-63/58/12 KPS     100 x 62,5 x 58</t>
  </si>
  <si>
    <t>-1133204387</t>
  </si>
  <si>
    <t>592243200</t>
  </si>
  <si>
    <t>prefabrikáty pro vstupní šachty a drenážní šachtice (betonové a železobetonové) šachty pro odpadní kanály a potrubí uložená v zemi vyrovnávací prstence TBW-Q.1 63/6    62,5 x 12 x 6</t>
  </si>
  <si>
    <t>66107440</t>
  </si>
  <si>
    <t>592243370</t>
  </si>
  <si>
    <t>prefabrikáty pro vstupní šachty a drenážní šachtice (betonové a železobetonové) šachty pro odpadní kanály a potrubí uložená v zemi dno šachty kanalizační přímé V - průměr odtoku TBZ-Q.1  100/60 V max.40    100 / 60 x 40</t>
  </si>
  <si>
    <t>151302228</t>
  </si>
  <si>
    <t>592243370a</t>
  </si>
  <si>
    <t>1437056008</t>
  </si>
  <si>
    <t>175101101</t>
  </si>
  <si>
    <t>Obsypání potrubí sypaninou z vhodných hornin tř. 1 až 4 nebo materiálem připraveným podél výkopu ve vzdálenosti do 3 m od jeho kraje, pro jakoukoliv hloubku výkopu a míru zhutnění bez prohození sypaniny</t>
  </si>
  <si>
    <t>-1989370274</t>
  </si>
  <si>
    <t>583313450</t>
  </si>
  <si>
    <t>kamenivo přírodní těžené pro stavební účely  PTK  (drobné, hrubé, štěrkopísky) kamenivo těžené drobné D&lt;=2 mm (ČSN EN 13043 ) D&lt;=4 mm (ČSN EN 12620, ČSN EN 13139 ) d=0 mm, D&lt;=6,3 mm (ČSN EN 13242) frakce  0-4  tříděná</t>
  </si>
  <si>
    <t>-1611793065</t>
  </si>
  <si>
    <t>47*1,2*0,55*1,6</t>
  </si>
  <si>
    <t>592243370a3</t>
  </si>
  <si>
    <t>528160502</t>
  </si>
  <si>
    <t>592243480</t>
  </si>
  <si>
    <t>prefabrikáty pro vstupní šachty a drenážní šachtice (betonové a železobetonové) šachty pro odpadní kanály a potrubí uložená v zemi těsnění elastomerové pro spojení šachetních dílů EMT DN 1000</t>
  </si>
  <si>
    <t>1919717144</t>
  </si>
  <si>
    <t>592rr21</t>
  </si>
  <si>
    <t>-160580874</t>
  </si>
  <si>
    <t>592VDM</t>
  </si>
  <si>
    <t>Vodoměrná šachta DN 1000 mm - plastová, včetně osazení a MTZ uzávěru a VDM sestavy</t>
  </si>
  <si>
    <t>-88856465</t>
  </si>
  <si>
    <t>592VDM02</t>
  </si>
  <si>
    <t>Zrušení stávající plastové VDM Šachty DN 1000 mm</t>
  </si>
  <si>
    <t>379664195</t>
  </si>
  <si>
    <t>-779400862</t>
  </si>
  <si>
    <t>-1842205884</t>
  </si>
  <si>
    <t>953001</t>
  </si>
  <si>
    <t xml:space="preserve">Povrchová úprava dna a stěn krystalizační stěrkou </t>
  </si>
  <si>
    <t>1621082083</t>
  </si>
  <si>
    <t>685800265</t>
  </si>
  <si>
    <t>13,2*5,25</t>
  </si>
  <si>
    <t>995040997</t>
  </si>
  <si>
    <t>430166031</t>
  </si>
  <si>
    <t>0,4*4</t>
  </si>
  <si>
    <t>99</t>
  </si>
  <si>
    <t>998276101</t>
  </si>
  <si>
    <t>Přesun hmot pro trubní vedení hloubené z trub z plastických hmot nebo sklolaminátových pro vodovody nebo kanalizace v otevřeném výkopu dopravní vzdálenost do 15 m</t>
  </si>
  <si>
    <t>393019764</t>
  </si>
  <si>
    <t>1342280761</t>
  </si>
  <si>
    <t>711</t>
  </si>
  <si>
    <t>Izolace proti vodě, vlhkosti a plynům</t>
  </si>
  <si>
    <t>711111001</t>
  </si>
  <si>
    <t>Provedení izolace proti zemní vlhkosti vodorovné za studena nátěrem penetračním</t>
  </si>
  <si>
    <t>1533926052</t>
  </si>
  <si>
    <t>111631500</t>
  </si>
  <si>
    <t>lak asfaltový ALP/9 (t) bal 9 kg</t>
  </si>
  <si>
    <t>-1543887901</t>
  </si>
  <si>
    <t>335,412*0,0003 "Přepočtené koeficientem množství</t>
  </si>
  <si>
    <t>711141559</t>
  </si>
  <si>
    <t>Provedení izolace proti zemní vlhkosti pásy přitavením vodorovné NAIP</t>
  </si>
  <si>
    <t>2098811735</t>
  </si>
  <si>
    <t>24,2*13,2*1,05*2</t>
  </si>
  <si>
    <t>628331590</t>
  </si>
  <si>
    <t>pás těžký asfaltovaný SKLOBIT 40 MINERAL G 200 S40</t>
  </si>
  <si>
    <t>1534334638</t>
  </si>
  <si>
    <t>670,824*1,15</t>
  </si>
  <si>
    <t>771,448*1,15 "Přepočtené koeficientem množství</t>
  </si>
  <si>
    <t>998711202</t>
  </si>
  <si>
    <t>Přesun hmot procentní pro izolace proti vodě, vlhkosti a plynům v objektech v do 12 m</t>
  </si>
  <si>
    <t>-539388882</t>
  </si>
  <si>
    <t>767001.1</t>
  </si>
  <si>
    <t>D+M pochozí lávka technologie 900/7470mm  nosný profil UPE 200 ztužidla jakl 100/100/6 +pororošt</t>
  </si>
  <si>
    <t>-1584994089</t>
  </si>
  <si>
    <t>767002.1</t>
  </si>
  <si>
    <t xml:space="preserve">D+M konstrukce zábradlí výška 1100mm z trubek 38/4 madlo 51/4 pozink </t>
  </si>
  <si>
    <t>426214041</t>
  </si>
  <si>
    <t>767003.1</t>
  </si>
  <si>
    <t xml:space="preserve">Plastový řetěz vstupních segmentů zábradlí z polyetylenu délka 1200mm </t>
  </si>
  <si>
    <t>-1423370195</t>
  </si>
  <si>
    <t>"schema Os/1"   2</t>
  </si>
  <si>
    <t>998767202</t>
  </si>
  <si>
    <t>Přesun hmot procentní pro zámečnické konstrukce v objektech v do 12 m</t>
  </si>
  <si>
    <t>187406456</t>
  </si>
  <si>
    <t>KVETNICE 03 - NEUZ - SO-03-NEUZNATELNÉ NÁKLADY-Aktivační a dosazovací nádrže</t>
  </si>
  <si>
    <t>KVETNICE 04 - SO-04-Dmychárna</t>
  </si>
  <si>
    <t xml:space="preserve">    712 - Povlakové krytiny</t>
  </si>
  <si>
    <t xml:space="preserve">    784 - Dokončovací práce - malby a tapety</t>
  </si>
  <si>
    <t>132201101</t>
  </si>
  <si>
    <t>Hloubení rýh š do 600 mm v hornině tř. 3 objemu do 100 m3</t>
  </si>
  <si>
    <t>1136166887</t>
  </si>
  <si>
    <t>(9,4*2+5,4*4)*0,4*0,75</t>
  </si>
  <si>
    <t>132201109</t>
  </si>
  <si>
    <t>Příplatek za lepivost k hloubení rýh š do 600 mm v hornině tř. 3</t>
  </si>
  <si>
    <t>801631410</t>
  </si>
  <si>
    <t>1703255592</t>
  </si>
  <si>
    <t>363628217</t>
  </si>
  <si>
    <t>-1178964830</t>
  </si>
  <si>
    <t>1029336114</t>
  </si>
  <si>
    <t>9,4*6,2</t>
  </si>
  <si>
    <t>273313711</t>
  </si>
  <si>
    <t>Základové desky z betonu tř. C 20/25</t>
  </si>
  <si>
    <t>1137059044</t>
  </si>
  <si>
    <t>5,4*2,475*0,15+5,4*2,7*0,15+5,4*2,55*0,15</t>
  </si>
  <si>
    <t>273362021</t>
  </si>
  <si>
    <t>Výztuž základových desek svařovanými sítěmi Kari</t>
  </si>
  <si>
    <t>-161780477</t>
  </si>
  <si>
    <t>(5,4*2,55+5,4*2,7+5,4*2,55)*0,00489*2*1,25</t>
  </si>
  <si>
    <t>274321411</t>
  </si>
  <si>
    <t>Základové pasy ze ŽB bez zvýšených nároků na prostředí tř. C 20/25</t>
  </si>
  <si>
    <t>1859271125</t>
  </si>
  <si>
    <t>(9,4*2+5,4*4)*0,4*1,05*1,035</t>
  </si>
  <si>
    <t>274351215</t>
  </si>
  <si>
    <t>Zřízení bednění stěn základových pasů</t>
  </si>
  <si>
    <t>-1490838033</t>
  </si>
  <si>
    <t>(9,4*2+5,4*4)*0,35*2</t>
  </si>
  <si>
    <t>274351216</t>
  </si>
  <si>
    <t>Odstranění bednění stěn základových pasů</t>
  </si>
  <si>
    <t>197953809</t>
  </si>
  <si>
    <t>274361821</t>
  </si>
  <si>
    <t>Výztuž základových pásů betonářskou ocelí 10 505 (R)</t>
  </si>
  <si>
    <t>-1354603697</t>
  </si>
  <si>
    <t>331231116</t>
  </si>
  <si>
    <t>Zdivo pilířů z cihel dl 290 mm pevnosti P 15 na MC 10</t>
  </si>
  <si>
    <t>-1191694997</t>
  </si>
  <si>
    <t>0,45*0,45*5*3,62</t>
  </si>
  <si>
    <t>380001</t>
  </si>
  <si>
    <t xml:space="preserve">D+M prefabrikovaná garáž jednoduchá S3 3,2x6,2m výška 280cm </t>
  </si>
  <si>
    <t>314115149</t>
  </si>
  <si>
    <t>380002</t>
  </si>
  <si>
    <t xml:space="preserve">D+M prefabrikovaná dvougaráž  2S3  6,3x3,2m výška 280cm </t>
  </si>
  <si>
    <t>423010504</t>
  </si>
  <si>
    <t>411001</t>
  </si>
  <si>
    <t xml:space="preserve">D+M střešní kazetové panely PZS 411/470 </t>
  </si>
  <si>
    <t>-295776857</t>
  </si>
  <si>
    <t>-1779249574</t>
  </si>
  <si>
    <t>5,4*2,55*2+5,4*2,7</t>
  </si>
  <si>
    <t>622142001</t>
  </si>
  <si>
    <t>Potažení vnějších stěn sklovláknitým pletivem vtlačeným do tenkovrstvé hmoty</t>
  </si>
  <si>
    <t>1451688867</t>
  </si>
  <si>
    <t>"pohled čelní"  9,4*2,77-2,37*2,12*2</t>
  </si>
  <si>
    <t>"pohled zadní"  9,4*2,67-1,2*0,9*2</t>
  </si>
  <si>
    <t>"pohled boční"  6,2*2,77+1,1*2,77</t>
  </si>
  <si>
    <t>622531011</t>
  </si>
  <si>
    <t>Tenkovrstvá silikonová zrnitá omítka tl. 1,5 mm včetně penetrace vnějších stěn</t>
  </si>
  <si>
    <t>1614387083</t>
  </si>
  <si>
    <t>324168689</t>
  </si>
  <si>
    <t>949101111</t>
  </si>
  <si>
    <t>Lešení pomocné pro objekty pozemních staveb s lešeňovou podlahou v do 1,9 m zatížení do 150 kg/m2</t>
  </si>
  <si>
    <t>267998364</t>
  </si>
  <si>
    <t>54,6+(9,4*2+1,1+6,2)*1,2+1,2*1,2*4</t>
  </si>
  <si>
    <t>37399925</t>
  </si>
  <si>
    <t>459897570</t>
  </si>
  <si>
    <t>5,2*3,8*2</t>
  </si>
  <si>
    <t>-261435342</t>
  </si>
  <si>
    <t>9,4*1,05</t>
  </si>
  <si>
    <t>2075337102</t>
  </si>
  <si>
    <t>977151125</t>
  </si>
  <si>
    <t>Jádrové vrty diamantovými korunkami do D 200 mm do stavebních materiálů</t>
  </si>
  <si>
    <t>-1741019249</t>
  </si>
  <si>
    <t>985324221</t>
  </si>
  <si>
    <t>Ochranný akrylátový nátěr betonu dvojnásobný se stěrkou (OS-C)</t>
  </si>
  <si>
    <t>1051826060</t>
  </si>
  <si>
    <t>998012021</t>
  </si>
  <si>
    <t>Přesun hmot pro budovy monolitické v do 6 m</t>
  </si>
  <si>
    <t>-348417332</t>
  </si>
  <si>
    <t>300288357</t>
  </si>
  <si>
    <t>9,4*6,2*2</t>
  </si>
  <si>
    <t>114520802</t>
  </si>
  <si>
    <t>116,56*0,0003 "Přepočtené koeficientem množství</t>
  </si>
  <si>
    <t>652593374</t>
  </si>
  <si>
    <t>322290583</t>
  </si>
  <si>
    <t>58,28*1,15 "Přepočtené koeficientem množství</t>
  </si>
  <si>
    <t>998711201</t>
  </si>
  <si>
    <t>Přesun hmot procentní pro izolace proti vodě, vlhkosti a plynům v objektech v do 6 m</t>
  </si>
  <si>
    <t>-905515235</t>
  </si>
  <si>
    <t>712</t>
  </si>
  <si>
    <t>Povlakové krytiny</t>
  </si>
  <si>
    <t>712311101</t>
  </si>
  <si>
    <t>Provedení povlakové krytiny střech do 10° za studena lakem penetračním nebo asfaltovým</t>
  </si>
  <si>
    <t>-96945744</t>
  </si>
  <si>
    <t>9,6*6,5</t>
  </si>
  <si>
    <t>970508281</t>
  </si>
  <si>
    <t>62,4*0,0003 "Přepočtené koeficientem množství</t>
  </si>
  <si>
    <t>712341559</t>
  </si>
  <si>
    <t>Provedení povlakové krytiny střech do 10° pásy NAIP přitavením v plné ploše</t>
  </si>
  <si>
    <t>-58087813</t>
  </si>
  <si>
    <t>9,6*6,5*2</t>
  </si>
  <si>
    <t>628522540</t>
  </si>
  <si>
    <t>pás asfaltovaný modifikovaný SBS Elastodek 40 Special mineral</t>
  </si>
  <si>
    <t>-939475981</t>
  </si>
  <si>
    <t>124,8*1,15 "Přepočtené koeficientem množství</t>
  </si>
  <si>
    <t>998712201</t>
  </si>
  <si>
    <t>Přesun hmot procentní pro krytiny povlakové v objektech v do 6 m</t>
  </si>
  <si>
    <t>1639411034</t>
  </si>
  <si>
    <t>764011612</t>
  </si>
  <si>
    <t>Podkladní plech z Pz upraveným povrchem rš 200 mm</t>
  </si>
  <si>
    <t>286529574</t>
  </si>
  <si>
    <t>"schema K/2"   9,2</t>
  </si>
  <si>
    <t>764212664</t>
  </si>
  <si>
    <t>Oplechování rovné okapové hrany z Pz s povrchovou úpravou rš 330 mm</t>
  </si>
  <si>
    <t>-656488535</t>
  </si>
  <si>
    <t>"schema K/3"  9,2</t>
  </si>
  <si>
    <t>764214603</t>
  </si>
  <si>
    <t>Oplechování horních ploch a atik bez rohů z Pz s povrch úpravou lakovaným plechem mechanicky kotvené rš 250 mm</t>
  </si>
  <si>
    <t>-1747238667</t>
  </si>
  <si>
    <t>"schema K/1"   21,8</t>
  </si>
  <si>
    <t>764511601</t>
  </si>
  <si>
    <t>Žlab podokapní půlkruhový z Pz s povrchovou úpravou rš 250 mm</t>
  </si>
  <si>
    <t>-967515596</t>
  </si>
  <si>
    <t>"schema K/4"   9,2</t>
  </si>
  <si>
    <t>764511641</t>
  </si>
  <si>
    <t>Kotlík oválný (trychtýřový) pro podokapní žlaby z Pz s povrchovou úpravou 250/87 mm</t>
  </si>
  <si>
    <t>1448179241</t>
  </si>
  <si>
    <t>764518621</t>
  </si>
  <si>
    <t>Svody kruhové včetně objímek, kolen, odskoků z Pz s povrchovou úpravou průměru 87 mm</t>
  </si>
  <si>
    <t>1719043786</t>
  </si>
  <si>
    <t>"schema K/5"   3,0</t>
  </si>
  <si>
    <t>998764201</t>
  </si>
  <si>
    <t>Přesun hmot procentní pro konstrukce klempířské v objektech v do 6 m</t>
  </si>
  <si>
    <t>-2057163740</t>
  </si>
  <si>
    <t>767001.2</t>
  </si>
  <si>
    <t xml:space="preserve">D+M vrata 2kř. nezeteplená plná hladká ocelová zárubeň tvaru L 2370/2120mm </t>
  </si>
  <si>
    <t>1133330918</t>
  </si>
  <si>
    <t>767002.2</t>
  </si>
  <si>
    <t xml:space="preserve">D+M ukončovací profil skladby podlahy L 100/50/6mm vč. zinkování </t>
  </si>
  <si>
    <t>-474253413</t>
  </si>
  <si>
    <t>"schema Z/1"   2,5*2*9,2*1,08</t>
  </si>
  <si>
    <t>998767201</t>
  </si>
  <si>
    <t>Přesun hmot procentní pro zámečnické konstrukce v objektech v do 6 m</t>
  </si>
  <si>
    <t>-363656050</t>
  </si>
  <si>
    <t>784</t>
  </si>
  <si>
    <t>Dokončovací práce - malby a tapety</t>
  </si>
  <si>
    <t>784181101</t>
  </si>
  <si>
    <t>Základní akrylátová jednonásobná penetrace podkladu v místnostech výšky do 3,80m</t>
  </si>
  <si>
    <t>1517436707</t>
  </si>
  <si>
    <t>(3,0+6,0)*2*2,4+(6,0+3,0)*2*2,4+(6,0+3,0)*2*2,4-4,5*2,12*2+4,0*2</t>
  </si>
  <si>
    <t>784221101</t>
  </si>
  <si>
    <t>Dvojnásobné bílé malby  ze směsí za sucha dobře otěruvzdorných v místnostech do 3,80 m</t>
  </si>
  <si>
    <t>-650245567</t>
  </si>
  <si>
    <t>KVĚTNICE 04 VZT - SO-04 Dmychárna- VZT</t>
  </si>
  <si>
    <t>HSV - HSV</t>
  </si>
  <si>
    <t xml:space="preserve">    Zařízení dmychárny - </t>
  </si>
  <si>
    <t>Zařízení dmychárny</t>
  </si>
  <si>
    <t>1001</t>
  </si>
  <si>
    <t>Odvodní ventilátor radiální, do hraneného potrubí 800x500 mm</t>
  </si>
  <si>
    <t>1368191878</t>
  </si>
  <si>
    <t>1002</t>
  </si>
  <si>
    <t>Servopohon uzavírací klapky 230 V, 50 Hz, 10 NM, IP 54</t>
  </si>
  <si>
    <t>-607683583</t>
  </si>
  <si>
    <t>1003</t>
  </si>
  <si>
    <t>Regulační klapka těsná s přípravou pro servopohon Rozměr 800x500 mm</t>
  </si>
  <si>
    <t>389781971</t>
  </si>
  <si>
    <t>1004</t>
  </si>
  <si>
    <t>Pružná spojka Rozměr 800x500 mm</t>
  </si>
  <si>
    <t>-927622612</t>
  </si>
  <si>
    <t>1005</t>
  </si>
  <si>
    <t>Sací koš z děrovaného plechu minimální volná plocha 50% Rozměr: 850x500x500 mm</t>
  </si>
  <si>
    <t>-1667928088</t>
  </si>
  <si>
    <t>1006</t>
  </si>
  <si>
    <t>Krycí síťka proti hmyzu Rozměr: 800x500 mm</t>
  </si>
  <si>
    <t>-889665092</t>
  </si>
  <si>
    <t>1007</t>
  </si>
  <si>
    <t>Potrubí 4-hranné, pozinkované + 100% tvarovek Do obvodu: 2630 mm</t>
  </si>
  <si>
    <t>-662407295</t>
  </si>
  <si>
    <t>1008</t>
  </si>
  <si>
    <t>Buňkový tlumič hluku do hranatého potrubí. Tlumič hluku vyskládaný z buněk G 500x200x1000 mm. Tlumič dodávaný včetně potrubí Rrozměr tlumiče hluku: 800x500 mm  Délka tlumiče hluku: 1000 mm</t>
  </si>
  <si>
    <t>1514161959</t>
  </si>
  <si>
    <t>1009</t>
  </si>
  <si>
    <t>Buňkový tlumič hluku do hranatého potrubí. Tlumič hluku vyskládaný z buněk G 500x400x2000 mm. Tlumič dodávaný včetně potrubí Rrozměr tlumiče hluku: 800x500 mm  Délka tlumiče hluku: 2000 mm</t>
  </si>
  <si>
    <t>438079232</t>
  </si>
  <si>
    <t>100910</t>
  </si>
  <si>
    <t>Hluková izolace s oplechováním - minerální vata AKU tloušťky 150mm s oplechováním. Minimální tloušťka plechu 1 mm. Oplechování s poměrem stran větším než 1/4 bude vyztuženo tak, aby nedošlo k prověšení oplechování a k vibracím.</t>
  </si>
  <si>
    <t>-1001471784</t>
  </si>
  <si>
    <t>100911</t>
  </si>
  <si>
    <t>Regulátor otáček s přepínáním stykači doplněný převodníkem napětí (PN) a zdrojem 24 V AC / DC pro analogové čidlo. Ovládá se přímo signálem ze vzdáleného čidla (0–10 V).</t>
  </si>
  <si>
    <t>1823406481</t>
  </si>
  <si>
    <t>100912</t>
  </si>
  <si>
    <t>Teplotní čidlo_x000D_
Čidlo s výstupem 0-10 V, teplotní rozsah -30 - 60 °C_x000D_
Krytí IP 65. Napájení 15 - 30 V DC</t>
  </si>
  <si>
    <t>-599033204</t>
  </si>
  <si>
    <t>100913</t>
  </si>
  <si>
    <t>Kabelové propojení_x000D_
Propojení čidla teploty s regulátorem, regulátoru s ventilátorem a servopohonů. Součástí položky jsou i potřebné lišty a drobný montážní materiál</t>
  </si>
  <si>
    <t>1802112094</t>
  </si>
  <si>
    <t>100914</t>
  </si>
  <si>
    <t>Závěsový, montážní, spojovací a těsnící materiál. Plechové potrubí bude uloženo na závěsy (např. Nosný systém HILTI), hadice budou na potrubí připevněny plastovou šedou samolepící spojovací páskou, izolace budou kryty stříbrnou AL samolepící páskou. Potrubí bude spojováno samořeznými šrouby. Použité hmoždinky budou natloukací do betonu. Nosný systém bude na hmoždinky vynesen pomocí závitových tyčí.</t>
  </si>
  <si>
    <t>-599036828</t>
  </si>
  <si>
    <t>100915</t>
  </si>
  <si>
    <t>-4980815</t>
  </si>
  <si>
    <t>100916</t>
  </si>
  <si>
    <t>548210</t>
  </si>
  <si>
    <t>100917</t>
  </si>
  <si>
    <t>906883689</t>
  </si>
  <si>
    <t>KVETNICE 05 - SO-05-Lapák štěrku</t>
  </si>
  <si>
    <t>-785063415</t>
  </si>
  <si>
    <t>1561745168</t>
  </si>
  <si>
    <t>131301202</t>
  </si>
  <si>
    <t>Hloubení jam zapažených v hornině tř. 4 objemu do 1000 m3</t>
  </si>
  <si>
    <t>-1489695334</t>
  </si>
  <si>
    <t>7,1*7,1*1,0+4,85*4,85*3,85+5,0*3,1*0,6</t>
  </si>
  <si>
    <t>-1665510556</t>
  </si>
  <si>
    <t>152566669</t>
  </si>
  <si>
    <t>"pro drenáž"  (3,1*2+2,1*2)*0,4*0,3</t>
  </si>
  <si>
    <t>132301109</t>
  </si>
  <si>
    <t>Příplatek za lepivost k hloubení rýh š do 600 mm v hornině tř. 4</t>
  </si>
  <si>
    <t>-882990282</t>
  </si>
  <si>
    <t>153001.2</t>
  </si>
  <si>
    <t>-400651959</t>
  </si>
  <si>
    <t>153002.2</t>
  </si>
  <si>
    <t xml:space="preserve">Utěsnění štětovnicové stěny k objektu </t>
  </si>
  <si>
    <t>248429476</t>
  </si>
  <si>
    <t>153003.1</t>
  </si>
  <si>
    <t>Posouzení a zkoušky únosnosti základové spáry</t>
  </si>
  <si>
    <t>-413075974</t>
  </si>
  <si>
    <t>-1570096337</t>
  </si>
  <si>
    <t>(5,1*2+6,1)*6,0</t>
  </si>
  <si>
    <t>298729468</t>
  </si>
  <si>
    <t>73390449</t>
  </si>
  <si>
    <t>16,145</t>
  </si>
  <si>
    <t>1213622551</t>
  </si>
  <si>
    <t>536581317</t>
  </si>
  <si>
    <t>"IPN 200"(1,6*2*4+5,1*2*4)*0,021*1,08</t>
  </si>
  <si>
    <t>-1942936985</t>
  </si>
  <si>
    <t>1740314294</t>
  </si>
  <si>
    <t>161101103</t>
  </si>
  <si>
    <t>Svislé přemístění výkopku z horniny tř. 1 až 4 hl výkopu do 6 m</t>
  </si>
  <si>
    <t>525407089</t>
  </si>
  <si>
    <t>750887342</t>
  </si>
  <si>
    <t>1,248+31,899+9,486</t>
  </si>
  <si>
    <t>-1888989842</t>
  </si>
  <si>
    <t>-296031219</t>
  </si>
  <si>
    <t>1750903471</t>
  </si>
  <si>
    <t>140,972-3,1*2,1*4,9</t>
  </si>
  <si>
    <t>212752212</t>
  </si>
  <si>
    <t>Trativod z drenážních trubek plastových flexibilních D do 100 mm včetně lože otevřený výkop</t>
  </si>
  <si>
    <t>-964713598</t>
  </si>
  <si>
    <t>3,1*2+2,1*2</t>
  </si>
  <si>
    <t>-567347950</t>
  </si>
  <si>
    <t>5,1*3,1*0,35</t>
  </si>
  <si>
    <t>1426075722</t>
  </si>
  <si>
    <t>3,1*2,1*0,55</t>
  </si>
  <si>
    <t>-654896583</t>
  </si>
  <si>
    <t>(3,1+2,1)*2*0,45</t>
  </si>
  <si>
    <t>-1974773833</t>
  </si>
  <si>
    <t>706572343</t>
  </si>
  <si>
    <t>5,1*3,1*0,00489*2*1,25</t>
  </si>
  <si>
    <t>-263317760</t>
  </si>
  <si>
    <t>-1527345459</t>
  </si>
  <si>
    <t>-685098718</t>
  </si>
  <si>
    <t>275313711</t>
  </si>
  <si>
    <t>Základové patky z betonu tř. C 20/25</t>
  </si>
  <si>
    <t>510871609</t>
  </si>
  <si>
    <t>"pro sloup portálu"  0,9*0,9*1,1</t>
  </si>
  <si>
    <t>-499252767</t>
  </si>
  <si>
    <t>380006</t>
  </si>
  <si>
    <t xml:space="preserve">Stěnový prostup DN 400 opatřen segmentovým těsněním </t>
  </si>
  <si>
    <t>-2094962261</t>
  </si>
  <si>
    <t>-77307017</t>
  </si>
  <si>
    <t>"dobetonávk spádových klínů" 1,3*0,2*2,5*2+1,3*0,5*1,5*2</t>
  </si>
  <si>
    <t>380321662</t>
  </si>
  <si>
    <t>Kompletní konstrukce ČOV, nádrží, vodojemů, žlabů nebo kanálů ze ŽB tř. C 30/37 tl 300 mm</t>
  </si>
  <si>
    <t>-915316259</t>
  </si>
  <si>
    <t>(3,1*2+1,5*2)*0,3*4,8+0,5*0,3*0,6*2</t>
  </si>
  <si>
    <t>-1703254707</t>
  </si>
  <si>
    <t>(3,1*2+1,5*2)*4,8*2+0,5*0,6*4</t>
  </si>
  <si>
    <t>-1882289341</t>
  </si>
  <si>
    <t>391884878</t>
  </si>
  <si>
    <t>2,316</t>
  </si>
  <si>
    <t>451541111</t>
  </si>
  <si>
    <t>Lože pod potrubí otevřený výkop ze štěrkodrtě</t>
  </si>
  <si>
    <t>386865098</t>
  </si>
  <si>
    <t>1151783064</t>
  </si>
  <si>
    <t>4,8*4,8</t>
  </si>
  <si>
    <t>564871111</t>
  </si>
  <si>
    <t>Podklad ze štěrkodrtě ŠD tl 250 mm</t>
  </si>
  <si>
    <t>657160050</t>
  </si>
  <si>
    <t>5,1*3,1</t>
  </si>
  <si>
    <t>631319013</t>
  </si>
  <si>
    <t>Příplatek k mazanině tl do 240 mm za přehlazení povrchu</t>
  </si>
  <si>
    <t>-1281532410</t>
  </si>
  <si>
    <t>5,1*3,1*0,3</t>
  </si>
  <si>
    <t>-1787446053</t>
  </si>
  <si>
    <t>89,52+2,5*1,5</t>
  </si>
  <si>
    <t>953312112</t>
  </si>
  <si>
    <t>Vložky do svislých dilatačních spár z fasádních polystyrénových desek tl 20 mm</t>
  </si>
  <si>
    <t>-562701805</t>
  </si>
  <si>
    <t>0,45*1,1</t>
  </si>
  <si>
    <t>953331112</t>
  </si>
  <si>
    <t>Vložky do svislých dilatačních spár z lepenky pískované kladené volně</t>
  </si>
  <si>
    <t>1473536350</t>
  </si>
  <si>
    <t>0,6*3,1</t>
  </si>
  <si>
    <t>-425208239</t>
  </si>
  <si>
    <t>375902161</t>
  </si>
  <si>
    <t>2,5*3,3</t>
  </si>
  <si>
    <t>-1646955243</t>
  </si>
  <si>
    <t>8,25*0,0003 "Přepočtené koeficientem množství</t>
  </si>
  <si>
    <t>1602791739</t>
  </si>
  <si>
    <t>8,25*2</t>
  </si>
  <si>
    <t>1196448269</t>
  </si>
  <si>
    <t>16,5*1,15 "Přepočtené koeficientem množství</t>
  </si>
  <si>
    <t>814521998</t>
  </si>
  <si>
    <t>767001.3</t>
  </si>
  <si>
    <t xml:space="preserve">D+M konstrukce zábradlí výška 1100mm povrch pozink vč. kotvení a madla </t>
  </si>
  <si>
    <t>1714431869</t>
  </si>
  <si>
    <t>"schema Z/1"   7,8</t>
  </si>
  <si>
    <t>767002.3</t>
  </si>
  <si>
    <t xml:space="preserve">D+M pojezdová vpusť z žárově zinkované oceli 200/200mm vč. poklopu z litiny </t>
  </si>
  <si>
    <t>-314203323</t>
  </si>
  <si>
    <t>767003.3</t>
  </si>
  <si>
    <t xml:space="preserve">D+M odpadní potrubí plast DN 110mm </t>
  </si>
  <si>
    <t>181671074</t>
  </si>
  <si>
    <t>"schema Os/2"   2,5</t>
  </si>
  <si>
    <t>767004.1</t>
  </si>
  <si>
    <t xml:space="preserve">D Plastový řetěz vstupních segmentů zábradlí délka 1200mm </t>
  </si>
  <si>
    <t>-1610283995</t>
  </si>
  <si>
    <t>"schema Os/03"   2</t>
  </si>
  <si>
    <t>KVETNICE 06 - SO-06-Nádrž síranu</t>
  </si>
  <si>
    <t>131201101</t>
  </si>
  <si>
    <t>Hloubení jam nezapažených v hornině tř. 3 objemu do 100 m3</t>
  </si>
  <si>
    <t>520444826</t>
  </si>
  <si>
    <t>2,5*2,5*0,8</t>
  </si>
  <si>
    <t>131201109</t>
  </si>
  <si>
    <t>Příplatek za lepivost u hloubení jam nezapažených v hornině tř. 3</t>
  </si>
  <si>
    <t>-1785624445</t>
  </si>
  <si>
    <t>894862418</t>
  </si>
  <si>
    <t>-1497241742</t>
  </si>
  <si>
    <t>806328176</t>
  </si>
  <si>
    <t>-2107830128</t>
  </si>
  <si>
    <t>2,5*2,5</t>
  </si>
  <si>
    <t>1863141099</t>
  </si>
  <si>
    <t>2,5*2,5*0,55</t>
  </si>
  <si>
    <t>-1487624943</t>
  </si>
  <si>
    <t>2,5*2,5*0,00489*2*1,25</t>
  </si>
  <si>
    <t>-1502256844</t>
  </si>
  <si>
    <t>953001.1</t>
  </si>
  <si>
    <t>Povrchová úprava základové desky krystalizační stěrkou</t>
  </si>
  <si>
    <t>433134073</t>
  </si>
  <si>
    <t>953002</t>
  </si>
  <si>
    <t>D+M chránička Kopoflex DN50mm</t>
  </si>
  <si>
    <t>-1976658029</t>
  </si>
  <si>
    <t>310603914</t>
  </si>
  <si>
    <t>2,5*0,55</t>
  </si>
  <si>
    <t>998011001</t>
  </si>
  <si>
    <t>Přesun hmot pro budovy zděné v do 6 m</t>
  </si>
  <si>
    <t>-341630068</t>
  </si>
  <si>
    <t>KVETNICE 07 - SO-07-Oplocení</t>
  </si>
  <si>
    <t>130001101</t>
  </si>
  <si>
    <t>998642461</t>
  </si>
  <si>
    <t>133201101</t>
  </si>
  <si>
    <t>Hloubení šachet v hornině tř. 3 objemu do 100 m3</t>
  </si>
  <si>
    <t>404141463</t>
  </si>
  <si>
    <t>0,3*0,3*0,8*75</t>
  </si>
  <si>
    <t>133201109</t>
  </si>
  <si>
    <t>Příplatek za lepivost u hloubení šachet v hornině tř. 3</t>
  </si>
  <si>
    <t>1780777357</t>
  </si>
  <si>
    <t>1932681319</t>
  </si>
  <si>
    <t>-1609368432</t>
  </si>
  <si>
    <t>-395366559</t>
  </si>
  <si>
    <t>275313511</t>
  </si>
  <si>
    <t>Základové patky z betonu tř. C 12/15</t>
  </si>
  <si>
    <t>711049360</t>
  </si>
  <si>
    <t>5,4*1,035</t>
  </si>
  <si>
    <t>338171123</t>
  </si>
  <si>
    <t>Osazování sloupků a vzpěr plotových ocelových v 2,60 m se zabetonováním</t>
  </si>
  <si>
    <t>-959398775</t>
  </si>
  <si>
    <t>553422540</t>
  </si>
  <si>
    <t>sloupek plotový průběžný pozinkovaný  PVC 2300/38x1,5 mm</t>
  </si>
  <si>
    <t>485308430</t>
  </si>
  <si>
    <t>553422740</t>
  </si>
  <si>
    <t>vzpěra plotová 38x1,5 mm včetně krytky s uchem, 2500 mm</t>
  </si>
  <si>
    <t>-937201122</t>
  </si>
  <si>
    <t>348401130</t>
  </si>
  <si>
    <t>Osazení oplocení ze strojového pletiva s napínacími dráty výšky do 2,0 m do 15° sklonu svahu</t>
  </si>
  <si>
    <t>1780291509</t>
  </si>
  <si>
    <t>313275140</t>
  </si>
  <si>
    <t>pletivo PVC EXTRUDER se čtvercovými oky 55 mm/2,5mm, 175 cm</t>
  </si>
  <si>
    <t>-1401399152</t>
  </si>
  <si>
    <t>156191000</t>
  </si>
  <si>
    <t>drát poplastovaný kruhový napínací 2,5/3,5 mm bal. 78 m</t>
  </si>
  <si>
    <t>1835057295</t>
  </si>
  <si>
    <t>-781419624</t>
  </si>
  <si>
    <t>36,9+14,6</t>
  </si>
  <si>
    <t>969011141</t>
  </si>
  <si>
    <t>Vybourání vodovodního nebo plynového vedení DN do 200 vč. zemních prací</t>
  </si>
  <si>
    <t>-408018897</t>
  </si>
  <si>
    <t>96902</t>
  </si>
  <si>
    <t xml:space="preserve">Odstranění stáv. šachet technologie vč. trubních propojů </t>
  </si>
  <si>
    <t>1559311159</t>
  </si>
  <si>
    <t>-880777491</t>
  </si>
  <si>
    <t>-614899777</t>
  </si>
  <si>
    <t>2030622380</t>
  </si>
  <si>
    <t>0,947*9</t>
  </si>
  <si>
    <t>997013831</t>
  </si>
  <si>
    <t>Poplatek za uložení stavebního směsného odpadu na skládce (skládkovné)</t>
  </si>
  <si>
    <t>1134302977</t>
  </si>
  <si>
    <t>998232111</t>
  </si>
  <si>
    <t>Přesun hmot pro oplocení zděné z cihel nebo tvárnic v do 10 m</t>
  </si>
  <si>
    <t>-1415883248</t>
  </si>
  <si>
    <t>KVETNICE 08 - UZ - PS-01-UZNATELNÉ NÁKLADY Technologie ČOV</t>
  </si>
  <si>
    <t xml:space="preserve">    01 - Technologie - předčištění</t>
  </si>
  <si>
    <t xml:space="preserve">    02 - Technologie hlavní technologické linky</t>
  </si>
  <si>
    <t xml:space="preserve">    KH - Kalové hospodářství</t>
  </si>
  <si>
    <t>01</t>
  </si>
  <si>
    <t>Technologie - předčištění</t>
  </si>
  <si>
    <t>R3501001a</t>
  </si>
  <si>
    <t>Integrované hrubé předčištění Q max 10 l/s</t>
  </si>
  <si>
    <t>217698518</t>
  </si>
  <si>
    <t>R3501002</t>
  </si>
  <si>
    <t>konstrukce pod IHP</t>
  </si>
  <si>
    <t>-2027533503</t>
  </si>
  <si>
    <t>R3501002a</t>
  </si>
  <si>
    <t>216620889</t>
  </si>
  <si>
    <t>R3501003</t>
  </si>
  <si>
    <t>šoupě DN 100+ RK nebo ZS</t>
  </si>
  <si>
    <t>613715214</t>
  </si>
  <si>
    <t>R3501003a</t>
  </si>
  <si>
    <t>131909420</t>
  </si>
  <si>
    <t>R3501004</t>
  </si>
  <si>
    <t>Rozvod nerezového potrubí DN 100 včetně montáže a kotvení</t>
  </si>
  <si>
    <t>638996060</t>
  </si>
  <si>
    <t>R3501005</t>
  </si>
  <si>
    <t>Odtokové trubí DN 200, včetně kotvení a MTZ</t>
  </si>
  <si>
    <t>58054621</t>
  </si>
  <si>
    <t>R3501005a</t>
  </si>
  <si>
    <t>Popelnice pro shrabky</t>
  </si>
  <si>
    <t>1106441220</t>
  </si>
  <si>
    <t>R3501006</t>
  </si>
  <si>
    <t>Montáž armatu, potrubí, IHP a ostatních prvků hrubého předčištění</t>
  </si>
  <si>
    <t>-191571739</t>
  </si>
  <si>
    <t>R3501006a</t>
  </si>
  <si>
    <t>-401544272</t>
  </si>
  <si>
    <t>R3501006b</t>
  </si>
  <si>
    <t>-1286455638</t>
  </si>
  <si>
    <t>R3501006c</t>
  </si>
  <si>
    <t>-1803130649</t>
  </si>
  <si>
    <t>R3501006d</t>
  </si>
  <si>
    <t>-2071933882</t>
  </si>
  <si>
    <t>R3501006e</t>
  </si>
  <si>
    <t>-232887010</t>
  </si>
  <si>
    <t>R3501018</t>
  </si>
  <si>
    <t>Kotvící a upevňovací materiál, konzoly, objímky - vše nerez</t>
  </si>
  <si>
    <t>970464121</t>
  </si>
  <si>
    <t>R3501019</t>
  </si>
  <si>
    <t>soubo</t>
  </si>
  <si>
    <t>2068253018</t>
  </si>
  <si>
    <t>R3501020</t>
  </si>
  <si>
    <t>-823886992</t>
  </si>
  <si>
    <t>R3501021</t>
  </si>
  <si>
    <t>55637256</t>
  </si>
  <si>
    <t>R3501022</t>
  </si>
  <si>
    <t>-1227906329</t>
  </si>
  <si>
    <t>02</t>
  </si>
  <si>
    <t>Technologie hlavní technologické linky</t>
  </si>
  <si>
    <t>HTL 02A</t>
  </si>
  <si>
    <t>-312462531</t>
  </si>
  <si>
    <t>HTL 03</t>
  </si>
  <si>
    <t>1626756741</t>
  </si>
  <si>
    <t>HTL 05</t>
  </si>
  <si>
    <t>Jeřábek  do 100 kg - dodávka + MTZ</t>
  </si>
  <si>
    <t>-1509009585</t>
  </si>
  <si>
    <t>-2120465057</t>
  </si>
  <si>
    <t>HTL 06</t>
  </si>
  <si>
    <t>Míchadlo do denitrifikace + příslušenství ( jeřábek, upevňovací patka, spouštěcí zařízení )</t>
  </si>
  <si>
    <t>476183157</t>
  </si>
  <si>
    <t>HTL 06a</t>
  </si>
  <si>
    <t>Míchadlo do kalojemu + příslušenství ( jeřábek, upevňovací patka, spouštěcí zařízení )</t>
  </si>
  <si>
    <t>-219674990</t>
  </si>
  <si>
    <t>HTL 08</t>
  </si>
  <si>
    <t>Dmychadlo včetně protihlukového krytu + MTZ a uvedení do provozu</t>
  </si>
  <si>
    <t>881501959</t>
  </si>
  <si>
    <t>HTL 08a</t>
  </si>
  <si>
    <t>-1818852384</t>
  </si>
  <si>
    <t>HTL 08b</t>
  </si>
  <si>
    <t>1118546369</t>
  </si>
  <si>
    <t>HTL 11a</t>
  </si>
  <si>
    <t>Rozvod tlakového vzduchu - nerez DN 125</t>
  </si>
  <si>
    <t>-1560247667</t>
  </si>
  <si>
    <t>HTL 11aa</t>
  </si>
  <si>
    <t>1922703162</t>
  </si>
  <si>
    <t>HTL 11aa1</t>
  </si>
  <si>
    <t>132672847</t>
  </si>
  <si>
    <t>HTL 11aaa</t>
  </si>
  <si>
    <t>-807009552</t>
  </si>
  <si>
    <t>HTL 11b</t>
  </si>
  <si>
    <t>Vzduchový rozvaděč RV 1 ( 11 x vývod + UV DN 25 )</t>
  </si>
  <si>
    <t>-450321514</t>
  </si>
  <si>
    <t>HTL 12</t>
  </si>
  <si>
    <t>Provzdušňovací elementy jemnobublinné aerace zvolené s ohledem na vznos bionosičů</t>
  </si>
  <si>
    <t>1824368826</t>
  </si>
  <si>
    <t>HTL 12a1</t>
  </si>
  <si>
    <t>-898881429</t>
  </si>
  <si>
    <t>HTL 12a2</t>
  </si>
  <si>
    <t>-264523532</t>
  </si>
  <si>
    <t>HTL 12a</t>
  </si>
  <si>
    <t>Svody k elementům DN 25 - PE</t>
  </si>
  <si>
    <t>1513776617</t>
  </si>
  <si>
    <t>HTL 13</t>
  </si>
  <si>
    <t>Oprava zónového odběru stávajícího kalojemu - 3 kusy</t>
  </si>
  <si>
    <t>1942408530</t>
  </si>
  <si>
    <t>HTL 14</t>
  </si>
  <si>
    <t>Potrubí technologický rozvod DN 250+ MTZ a ukotvení - nátok do dos. nádrže</t>
  </si>
  <si>
    <t>792567001</t>
  </si>
  <si>
    <t>HTL 15</t>
  </si>
  <si>
    <t>Čerpadlo na dekantovanou vodu, včetně výtlaku DN 50 + MTZ</t>
  </si>
  <si>
    <t>2089160223</t>
  </si>
  <si>
    <t>HTL 15a</t>
  </si>
  <si>
    <t>-1497107704</t>
  </si>
  <si>
    <t>HTL 15b</t>
  </si>
  <si>
    <t>1207859579</t>
  </si>
  <si>
    <t>HTL 15c</t>
  </si>
  <si>
    <t>1685487433</t>
  </si>
  <si>
    <t>HTL 17</t>
  </si>
  <si>
    <t>Nerezová vestavba dosazovací nádrže systém VHB 5500</t>
  </si>
  <si>
    <t>833811205</t>
  </si>
  <si>
    <t>HTL 20</t>
  </si>
  <si>
    <t>Stavební přípomoc při MTZ HTL 200 hodin</t>
  </si>
  <si>
    <t>-1209995056</t>
  </si>
  <si>
    <t>HTL 20a</t>
  </si>
  <si>
    <t>1874952905</t>
  </si>
  <si>
    <t>HTL 20aa</t>
  </si>
  <si>
    <t>-1396979041</t>
  </si>
  <si>
    <t>HTL 30</t>
  </si>
  <si>
    <t>Potrubí technologického rozvodu DN 32- 200+ MTZ a ukotvení</t>
  </si>
  <si>
    <t>346828688</t>
  </si>
  <si>
    <t>HTL 33</t>
  </si>
  <si>
    <t>Bionosiče z PU pěny s aktivním uhlím volně plovoucí v aktivační části ČOV</t>
  </si>
  <si>
    <t>1947407085</t>
  </si>
  <si>
    <t>HTL 40</t>
  </si>
  <si>
    <t>Provizorní stavy - Čerpadlo Q 8 l/s H = 10 m do šachty v areálu ČOV, včetně montáže a uvedení do provozu</t>
  </si>
  <si>
    <t>-865612985</t>
  </si>
  <si>
    <t>HTL 41</t>
  </si>
  <si>
    <t>Provizorní stavy - Provizorní výtlak DN 100 - PE SDR 11 vedený po povrchu</t>
  </si>
  <si>
    <t>1206226819</t>
  </si>
  <si>
    <t>HTL 42</t>
  </si>
  <si>
    <t>Provizorní stavy - Zajištění spínání a blokování čerpadla na nátoku OV z obce + napojení na elektro</t>
  </si>
  <si>
    <t>149084056</t>
  </si>
  <si>
    <t>HTL 43</t>
  </si>
  <si>
    <t>Provizorní stavy - Zahrazení nátoku do ČOV - vakem do DN 300</t>
  </si>
  <si>
    <t>-972489590</t>
  </si>
  <si>
    <t>HTL22aaa</t>
  </si>
  <si>
    <t>687436318</t>
  </si>
  <si>
    <t>HTL22aac</t>
  </si>
  <si>
    <t>1655657409</t>
  </si>
  <si>
    <t>HTL22b</t>
  </si>
  <si>
    <t>806887062</t>
  </si>
  <si>
    <t>HTL 22c</t>
  </si>
  <si>
    <t>-1906528386</t>
  </si>
  <si>
    <t>HTL 22d</t>
  </si>
  <si>
    <t>911949472</t>
  </si>
  <si>
    <t>HTL 21</t>
  </si>
  <si>
    <t>Kotvící a upevňovací materiál, konzoly, objímky - vše nerez - komplet</t>
  </si>
  <si>
    <t>1607559319</t>
  </si>
  <si>
    <t>HTL 22</t>
  </si>
  <si>
    <t>Měrný objekt P2 + MTZ v betonové šachtě DN 1000, komplet včetně vyhodnocovací jednotky a sondy</t>
  </si>
  <si>
    <t>-1414342458</t>
  </si>
  <si>
    <t>HTL 23</t>
  </si>
  <si>
    <t>-1820737452</t>
  </si>
  <si>
    <t>HTL 24</t>
  </si>
  <si>
    <t>-1543484440</t>
  </si>
  <si>
    <t>HTL 24a</t>
  </si>
  <si>
    <t>Rozvod oplachové vody DN 25 včetně uzávěrů DN 25 s napojením na hadici + hadice 2 x 10 m</t>
  </si>
  <si>
    <t>-1081007567</t>
  </si>
  <si>
    <t>HTL 29</t>
  </si>
  <si>
    <t>Montáž, doprava materiálu, osob a techniky pro montáž kompletní technologické části ČOV</t>
  </si>
  <si>
    <t>1341321002</t>
  </si>
  <si>
    <t>KH</t>
  </si>
  <si>
    <t>Kalové hospodářství</t>
  </si>
  <si>
    <t>KH01</t>
  </si>
  <si>
    <t>Dehydrátor 32 kg NL/hod</t>
  </si>
  <si>
    <t>1306560489</t>
  </si>
  <si>
    <t>KH02</t>
  </si>
  <si>
    <t>Vřetenové čerpadlo 0,6-3,0 m3/hod + FM a ochranou chodu na sucho</t>
  </si>
  <si>
    <t>-1603488339</t>
  </si>
  <si>
    <t>KH03</t>
  </si>
  <si>
    <t>Automatická jednotka pro přípravu a dávkování tekutého polymeru Polymore mini 5-0,6(ovládán z  rozvaděče, přívod vody-dávkování hotové směsy do flokulační nádrže Volute je řešeno námi)</t>
  </si>
  <si>
    <t>-1095762505</t>
  </si>
  <si>
    <t>KH04</t>
  </si>
  <si>
    <t>Technologický rozvaděč kalového hospodářství + uvedení do provozu</t>
  </si>
  <si>
    <t>556197122</t>
  </si>
  <si>
    <t>KH05</t>
  </si>
  <si>
    <t>Nerezový šnekový dopravník délky 4,5 m</t>
  </si>
  <si>
    <t>-1068234964</t>
  </si>
  <si>
    <t>KH06</t>
  </si>
  <si>
    <t>Kontejner na vylisovaný kal</t>
  </si>
  <si>
    <t>-1544379119</t>
  </si>
  <si>
    <t>KH07</t>
  </si>
  <si>
    <t>2138140376</t>
  </si>
  <si>
    <t>kh08</t>
  </si>
  <si>
    <t>-1603602452</t>
  </si>
  <si>
    <t>kh09</t>
  </si>
  <si>
    <t>-2859033</t>
  </si>
  <si>
    <t>KH10</t>
  </si>
  <si>
    <t>2060766055</t>
  </si>
  <si>
    <t>KVETNICE 08 - NEUZ - PS-01-NEUZNATELNÉ NÁKLADY Technologie ČOV</t>
  </si>
  <si>
    <t>HTL 02</t>
  </si>
  <si>
    <t>HTL22aab</t>
  </si>
  <si>
    <t>2085325694</t>
  </si>
  <si>
    <t>KVETNICE 09 - Elektroinstalace</t>
  </si>
  <si>
    <t>Soupis:</t>
  </si>
  <si>
    <t>D1.4.el - Silnoproudá elektrotechnika</t>
  </si>
  <si>
    <t xml:space="preserve">    c21m - C21M - Elektromontáže</t>
  </si>
  <si>
    <t xml:space="preserve">    mm - Materiály</t>
  </si>
  <si>
    <t xml:space="preserve">    r1 - Revize a další nezařazené práce</t>
  </si>
  <si>
    <t>c21m</t>
  </si>
  <si>
    <t>C21M - Elektromontáže</t>
  </si>
  <si>
    <t>210010022</t>
  </si>
  <si>
    <t>trubka tuhá el.inst.z PVC D=25mm (PU)</t>
  </si>
  <si>
    <t>256</t>
  </si>
  <si>
    <t>-371678362</t>
  </si>
  <si>
    <t>210010301</t>
  </si>
  <si>
    <t>krab.přístrojová (1901, 1902, KP 68) bez zapojení</t>
  </si>
  <si>
    <t>499126523</t>
  </si>
  <si>
    <t>210010321</t>
  </si>
  <si>
    <t>krab.odboč.s víčkem.svor.(1903;KR 68) kruh.vč.zap.</t>
  </si>
  <si>
    <t>-630655788</t>
  </si>
  <si>
    <t>210010351</t>
  </si>
  <si>
    <t>rozvodka krabicova IP54</t>
  </si>
  <si>
    <t>-1124150820</t>
  </si>
  <si>
    <t>210020301</t>
  </si>
  <si>
    <t>kab.žlab drátěný 54x50mm, komplet</t>
  </si>
  <si>
    <t>-1790947145</t>
  </si>
  <si>
    <t>210020302</t>
  </si>
  <si>
    <t>kab.žlab drátěný 54x100mm, komplet</t>
  </si>
  <si>
    <t>875484602</t>
  </si>
  <si>
    <t>210020310</t>
  </si>
  <si>
    <t>kab.žlab drátěný 54x200mm, komplet</t>
  </si>
  <si>
    <t>290923848</t>
  </si>
  <si>
    <t>210100001</t>
  </si>
  <si>
    <t>ukonč.vod.v rozv.vč.zap.a konc.do 2.5mm2</t>
  </si>
  <si>
    <t>-214885904</t>
  </si>
  <si>
    <t>210110001</t>
  </si>
  <si>
    <t>spín.nást.prost.obyč. - řazení 0/1</t>
  </si>
  <si>
    <t>-165822192</t>
  </si>
  <si>
    <t>210110001.1</t>
  </si>
  <si>
    <t>spín.nást.prost.obyč. - řazení 1</t>
  </si>
  <si>
    <t>-728619174</t>
  </si>
  <si>
    <t>210110001.2</t>
  </si>
  <si>
    <t>spín.nást.prost.vlhké - řazení 1</t>
  </si>
  <si>
    <t>-1337736793</t>
  </si>
  <si>
    <t>210111011</t>
  </si>
  <si>
    <t>zás.polozap./zapuštěné 10/16A 250V 2P+Z</t>
  </si>
  <si>
    <t>-374736047</t>
  </si>
  <si>
    <t>210111021</t>
  </si>
  <si>
    <t>zás.v krabici pr.vlhké 10/16A 250V 2P+Z</t>
  </si>
  <si>
    <t>-187662078</t>
  </si>
  <si>
    <t>210111062</t>
  </si>
  <si>
    <t>zás.nástěnná vč.zap.16A 380V 3P+N+Z</t>
  </si>
  <si>
    <t>885965046</t>
  </si>
  <si>
    <t>210200120</t>
  </si>
  <si>
    <t>LED reflektorové svítidlo</t>
  </si>
  <si>
    <t>1575465582</t>
  </si>
  <si>
    <t>210201025</t>
  </si>
  <si>
    <t>svít.zářiv. přisazené 2 zdroje, kruhové</t>
  </si>
  <si>
    <t>-201949011</t>
  </si>
  <si>
    <t>210201025.1</t>
  </si>
  <si>
    <t>svít.zářiv. stropní přisaz. 2 zdroje</t>
  </si>
  <si>
    <t>510508520</t>
  </si>
  <si>
    <t>210201073</t>
  </si>
  <si>
    <t>svít.zářiv.prům.stropní přisaz. 2 zdroje+kryt</t>
  </si>
  <si>
    <t>1323472148</t>
  </si>
  <si>
    <t>210220000</t>
  </si>
  <si>
    <t>ochrana proti korozi</t>
  </si>
  <si>
    <t>-1212950610</t>
  </si>
  <si>
    <t>210220001</t>
  </si>
  <si>
    <t>připojení na stávající uzemnění</t>
  </si>
  <si>
    <t>-18382400</t>
  </si>
  <si>
    <t>210220002</t>
  </si>
  <si>
    <t>připojení na stávající bleskosvod</t>
  </si>
  <si>
    <t>995085622</t>
  </si>
  <si>
    <t>210220020</t>
  </si>
  <si>
    <t>uzem. v zemi FeZn do 120 mm2 - základový zemnič</t>
  </si>
  <si>
    <t>1485682028</t>
  </si>
  <si>
    <t>210220022</t>
  </si>
  <si>
    <t>uzem. v zemi FeZn R=8-10 mm vč.svorek;propoj.aj.</t>
  </si>
  <si>
    <t>-2066623382</t>
  </si>
  <si>
    <t>210220101</t>
  </si>
  <si>
    <t>svodové vodiče FeZn do R=8mm;Al o8mm;Cu R=7mm</t>
  </si>
  <si>
    <t>255291938</t>
  </si>
  <si>
    <t>210220301</t>
  </si>
  <si>
    <t>svorky hromosvodové do 2 šroubu (SS;SR 03)</t>
  </si>
  <si>
    <t>-437184741</t>
  </si>
  <si>
    <t>210220302</t>
  </si>
  <si>
    <t>svorky hromosv.nad 2 šrouby(ST;SJ;SK;SZ;SR01;02)</t>
  </si>
  <si>
    <t>863818231</t>
  </si>
  <si>
    <t>210220303</t>
  </si>
  <si>
    <t>svorky hromosvodové na okapové žlaby (SO)</t>
  </si>
  <si>
    <t>-1208652362</t>
  </si>
  <si>
    <t>210220321</t>
  </si>
  <si>
    <t>svorka na potrubí "Bernard" vč.pásku (bez vodič.)</t>
  </si>
  <si>
    <t>1515335900</t>
  </si>
  <si>
    <t>210220372</t>
  </si>
  <si>
    <t>ochranný úhelník nebo trubka s držáky do zdiva</t>
  </si>
  <si>
    <t>145574579</t>
  </si>
  <si>
    <t>210220401</t>
  </si>
  <si>
    <t>označení svodu štítky smalt.;umělá hmota</t>
  </si>
  <si>
    <t>-1473825303</t>
  </si>
  <si>
    <t>210220451.1</t>
  </si>
  <si>
    <t>Pospojování - hlavní i doplňující</t>
  </si>
  <si>
    <t>1385154905</t>
  </si>
  <si>
    <t>210802109</t>
  </si>
  <si>
    <t>CMSM-G 3x1,5mm2 (VU)</t>
  </si>
  <si>
    <t>237385041</t>
  </si>
  <si>
    <t>210802110</t>
  </si>
  <si>
    <t>CMSM-G 3x2,5mm2 (VU)</t>
  </si>
  <si>
    <t>1886355811</t>
  </si>
  <si>
    <t>210810045</t>
  </si>
  <si>
    <t>CYKY 3x1.5 mm2 (PU)</t>
  </si>
  <si>
    <t>1802611733</t>
  </si>
  <si>
    <t>210810046</t>
  </si>
  <si>
    <t>CYKY 3x2.5 mm2 (PU)</t>
  </si>
  <si>
    <t>-104301746</t>
  </si>
  <si>
    <t>210810056</t>
  </si>
  <si>
    <t>CYKY 5x2.5 mm2 (PU)</t>
  </si>
  <si>
    <t>1872833714</t>
  </si>
  <si>
    <t>210860221</t>
  </si>
  <si>
    <t>JYTY 2x1mm  s Al laminovanou folií (PU)</t>
  </si>
  <si>
    <t>971541472</t>
  </si>
  <si>
    <t>210999001</t>
  </si>
  <si>
    <t>montáž - zapojení přímotopného konvektoru</t>
  </si>
  <si>
    <t>1512414785</t>
  </si>
  <si>
    <t>210999002</t>
  </si>
  <si>
    <t>montáž - zapojení sálavého panelu</t>
  </si>
  <si>
    <t>-304096686</t>
  </si>
  <si>
    <t>210999003</t>
  </si>
  <si>
    <t>montáž - zapojení termostatu</t>
  </si>
  <si>
    <t>2001344681</t>
  </si>
  <si>
    <t>210999004</t>
  </si>
  <si>
    <t>montáž - zapojení akumulačního ohřívače - dodávka ZTI</t>
  </si>
  <si>
    <t>-2118283336</t>
  </si>
  <si>
    <t>210999005</t>
  </si>
  <si>
    <t>montáž - zapojení rozvaděče VZT - dodávka VZT</t>
  </si>
  <si>
    <t>1505649379</t>
  </si>
  <si>
    <t>210999006</t>
  </si>
  <si>
    <t>montáž - zapojení čidla soumrakového spínače</t>
  </si>
  <si>
    <t>-1541548597</t>
  </si>
  <si>
    <t>210999100</t>
  </si>
  <si>
    <t>protipožární prostupy a těsnění dle platné požární zprávy - komplet</t>
  </si>
  <si>
    <t>-1336887960</t>
  </si>
  <si>
    <t>210999901</t>
  </si>
  <si>
    <t>poplatek za recyklaci svítidla</t>
  </si>
  <si>
    <t>1449974929</t>
  </si>
  <si>
    <t>210999902</t>
  </si>
  <si>
    <t>poplatek za recyklaci světelného zdroje</t>
  </si>
  <si>
    <t>-1314034198</t>
  </si>
  <si>
    <t>mm</t>
  </si>
  <si>
    <t>Materiály</t>
  </si>
  <si>
    <t>218</t>
  </si>
  <si>
    <t>trubka tuhá instal. z PVC D=25mm</t>
  </si>
  <si>
    <t>-731819219</t>
  </si>
  <si>
    <t>316</t>
  </si>
  <si>
    <t>krabice pod omítku - KU 68-1901</t>
  </si>
  <si>
    <t>-1537987036</t>
  </si>
  <si>
    <t>318</t>
  </si>
  <si>
    <t>krabice pod omítku - KU 68-1903</t>
  </si>
  <si>
    <t>2062700208</t>
  </si>
  <si>
    <t>351</t>
  </si>
  <si>
    <t>plastová krabice se svorkovnicí, IP54 (5x2,5)</t>
  </si>
  <si>
    <t>1444554802</t>
  </si>
  <si>
    <t>390</t>
  </si>
  <si>
    <t>kabelový žlab drátěný (54/50), včetně příslušenství a nosníků</t>
  </si>
  <si>
    <t>135006246</t>
  </si>
  <si>
    <t>391</t>
  </si>
  <si>
    <t>kabelový žlab drátěný (54/100), včetně příslušenství a nosníků</t>
  </si>
  <si>
    <t>2011661769</t>
  </si>
  <si>
    <t>392</t>
  </si>
  <si>
    <t>kabelový žlab drátěný (54/200), včetně příslušenství a nosníků</t>
  </si>
  <si>
    <t>-829197554</t>
  </si>
  <si>
    <t>701</t>
  </si>
  <si>
    <t>spínač ř.1</t>
  </si>
  <si>
    <t>1928308943</t>
  </si>
  <si>
    <t>708</t>
  </si>
  <si>
    <t>spínač ř.0/1 do vlhka</t>
  </si>
  <si>
    <t>-1212083288</t>
  </si>
  <si>
    <t>710</t>
  </si>
  <si>
    <t>spínač PH ř.1 do vlhka</t>
  </si>
  <si>
    <t>-337212254</t>
  </si>
  <si>
    <t>755</t>
  </si>
  <si>
    <t>zásuvka 230V/16A</t>
  </si>
  <si>
    <t>-1965897895</t>
  </si>
  <si>
    <t>756</t>
  </si>
  <si>
    <t>dvojzásuvka 230V/16A, pootočená</t>
  </si>
  <si>
    <t>-894556790</t>
  </si>
  <si>
    <t>760</t>
  </si>
  <si>
    <t>zásuvka 230V/16A do vlhka</t>
  </si>
  <si>
    <t>-744475078</t>
  </si>
  <si>
    <t>780</t>
  </si>
  <si>
    <t>zásuvka 400V/16A, 3P+N+PE, do vlhka</t>
  </si>
  <si>
    <t>-940756089</t>
  </si>
  <si>
    <t>1400</t>
  </si>
  <si>
    <t>FeZn 30x4</t>
  </si>
  <si>
    <t>-230370227</t>
  </si>
  <si>
    <t>1404</t>
  </si>
  <si>
    <t>FeZn R=10mm</t>
  </si>
  <si>
    <t>-53287192</t>
  </si>
  <si>
    <t>1405</t>
  </si>
  <si>
    <t>drát AlMgSi Rd=8</t>
  </si>
  <si>
    <t>345572985</t>
  </si>
  <si>
    <t>1410</t>
  </si>
  <si>
    <t>koncovka pomocného jímače - Nerez</t>
  </si>
  <si>
    <t>-1796516372</t>
  </si>
  <si>
    <t>1411</t>
  </si>
  <si>
    <t>podpěra vedení PV01 - Nerez</t>
  </si>
  <si>
    <t>386485826</t>
  </si>
  <si>
    <t>1412</t>
  </si>
  <si>
    <t>podpěra vedení na plochou střechu - Nerez</t>
  </si>
  <si>
    <t>543457654</t>
  </si>
  <si>
    <t>1420</t>
  </si>
  <si>
    <t>svorka SS - Nerez</t>
  </si>
  <si>
    <t>877190027</t>
  </si>
  <si>
    <t>1422</t>
  </si>
  <si>
    <t>svorka SK - Nerez</t>
  </si>
  <si>
    <t>-776838725</t>
  </si>
  <si>
    <t>1426</t>
  </si>
  <si>
    <t>svorka SP k připojení kovových částí - Nerez</t>
  </si>
  <si>
    <t>1455983656</t>
  </si>
  <si>
    <t>1427</t>
  </si>
  <si>
    <t>svorka SO k připojení okapových žlabů - Nerez</t>
  </si>
  <si>
    <t>1484098238</t>
  </si>
  <si>
    <t>1428</t>
  </si>
  <si>
    <t>svorka zkušební SZ - Nerez</t>
  </si>
  <si>
    <t>-228647871</t>
  </si>
  <si>
    <t>1436</t>
  </si>
  <si>
    <t>svorka SR 02 - FeZn</t>
  </si>
  <si>
    <t>252262640</t>
  </si>
  <si>
    <t>1437</t>
  </si>
  <si>
    <t>svorka SR 03 s páskem - FeZn</t>
  </si>
  <si>
    <t>905691088</t>
  </si>
  <si>
    <t>1466</t>
  </si>
  <si>
    <t>ochranná trubka OT 1,6m - Nerez</t>
  </si>
  <si>
    <t>-1236740157</t>
  </si>
  <si>
    <t>1467</t>
  </si>
  <si>
    <t>držák OT do zdiva</t>
  </si>
  <si>
    <t>-1262905829</t>
  </si>
  <si>
    <t>1487</t>
  </si>
  <si>
    <t>svorka na potrubí "Bernard" + pásek</t>
  </si>
  <si>
    <t>251417871</t>
  </si>
  <si>
    <t>1488</t>
  </si>
  <si>
    <t>označovací štítek</t>
  </si>
  <si>
    <t>-520162082</t>
  </si>
  <si>
    <t>1501</t>
  </si>
  <si>
    <t>Materiál pro pospojování</t>
  </si>
  <si>
    <t>-629178766</t>
  </si>
  <si>
    <t>2081</t>
  </si>
  <si>
    <t>CMSM-G 3x1,5mm2</t>
  </si>
  <si>
    <t>-2006014204</t>
  </si>
  <si>
    <t>2082</t>
  </si>
  <si>
    <t>CMSM-G 3x2,5mm2</t>
  </si>
  <si>
    <t>285022382</t>
  </si>
  <si>
    <t>2782</t>
  </si>
  <si>
    <t>JYTY 2x1mm2</t>
  </si>
  <si>
    <t>-2139064099</t>
  </si>
  <si>
    <t>2914</t>
  </si>
  <si>
    <t>CYKY-J 3x1.5mm2</t>
  </si>
  <si>
    <t>734250439</t>
  </si>
  <si>
    <t>2914.1</t>
  </si>
  <si>
    <t>CYKY-O 3x1.5mm2</t>
  </si>
  <si>
    <t>1056836568</t>
  </si>
  <si>
    <t>2918</t>
  </si>
  <si>
    <t>CYKY-J 3x2.5mm2</t>
  </si>
  <si>
    <t>-853167659</t>
  </si>
  <si>
    <t>2961</t>
  </si>
  <si>
    <t>CYKY-J 5x2.5mm2</t>
  </si>
  <si>
    <t>503596176</t>
  </si>
  <si>
    <t>34801</t>
  </si>
  <si>
    <t>A - svítidlo zářivkové 2x28W s krytem, IP20, EP, vč.zdrojů</t>
  </si>
  <si>
    <t>529061015</t>
  </si>
  <si>
    <t>34802</t>
  </si>
  <si>
    <t>B - svítidlo zářivkové 2x28W s krytem, IP66, EP, vč.zdrojů</t>
  </si>
  <si>
    <t>-1871713115</t>
  </si>
  <si>
    <t>34803</t>
  </si>
  <si>
    <t>C - svítidlo zářivkové 2x26W kruhové přisazené, IP20, EP, vč.zdrojů</t>
  </si>
  <si>
    <t>105795482</t>
  </si>
  <si>
    <t>34805</t>
  </si>
  <si>
    <t>D - venkovní LED reflektor 50W, IP54</t>
  </si>
  <si>
    <t>129818327</t>
  </si>
  <si>
    <t>90</t>
  </si>
  <si>
    <t>90001.1</t>
  </si>
  <si>
    <t>přímotopný konvektor 500W, IP24</t>
  </si>
  <si>
    <t>1307193718</t>
  </si>
  <si>
    <t>91</t>
  </si>
  <si>
    <t>90001.2</t>
  </si>
  <si>
    <t>přímotopný konvektor 1000W, IP24</t>
  </si>
  <si>
    <t>1573636465</t>
  </si>
  <si>
    <t>92</t>
  </si>
  <si>
    <t>90002</t>
  </si>
  <si>
    <t>stropní sálavý panel 700W, IP65, včetně nosného rámu na strop</t>
  </si>
  <si>
    <t>1399252299</t>
  </si>
  <si>
    <t>93</t>
  </si>
  <si>
    <t>91003</t>
  </si>
  <si>
    <t>regulátor teploty 5-40 st.C, IP54</t>
  </si>
  <si>
    <t>-1998749199</t>
  </si>
  <si>
    <t>94</t>
  </si>
  <si>
    <t>Pol5</t>
  </si>
  <si>
    <t>Podružný materiál</t>
  </si>
  <si>
    <t>sada</t>
  </si>
  <si>
    <t>-1092072692</t>
  </si>
  <si>
    <t>95</t>
  </si>
  <si>
    <t>Pol6</t>
  </si>
  <si>
    <t>Prořez (m, kg)</t>
  </si>
  <si>
    <t>-228172079</t>
  </si>
  <si>
    <t>r1</t>
  </si>
  <si>
    <t>Revize a další nezařazené práce</t>
  </si>
  <si>
    <t>96</t>
  </si>
  <si>
    <t>00001</t>
  </si>
  <si>
    <t>Výchozí revize elektro</t>
  </si>
  <si>
    <t>-1938905479</t>
  </si>
  <si>
    <t>97</t>
  </si>
  <si>
    <t>00002</t>
  </si>
  <si>
    <t>Výchozí revize bleskosvodu</t>
  </si>
  <si>
    <t>561027355</t>
  </si>
  <si>
    <t>98</t>
  </si>
  <si>
    <t>00003</t>
  </si>
  <si>
    <t>Koordinace prací s investorem a generálním dodavatelem stavby</t>
  </si>
  <si>
    <t>616662957</t>
  </si>
  <si>
    <t>00004</t>
  </si>
  <si>
    <t>Zhotovení prostupů pro kabely, zednické práce pro elektro</t>
  </si>
  <si>
    <t>688405953</t>
  </si>
  <si>
    <t>00005</t>
  </si>
  <si>
    <t>Zajištění podkladů a zákres změn pro dokumentaci skutečného provedení</t>
  </si>
  <si>
    <t>-626174949</t>
  </si>
  <si>
    <t>101</t>
  </si>
  <si>
    <t>00006</t>
  </si>
  <si>
    <t>Projektová dokumentace pro realizaci stavby</t>
  </si>
  <si>
    <t>1764342686</t>
  </si>
  <si>
    <t>102</t>
  </si>
  <si>
    <t>00007</t>
  </si>
  <si>
    <t>Projektová dokumentace skutečného provedení stavby</t>
  </si>
  <si>
    <t>-1605750660</t>
  </si>
  <si>
    <t>103</t>
  </si>
  <si>
    <t>00008</t>
  </si>
  <si>
    <t>Režijní náklady</t>
  </si>
  <si>
    <t>1482882878</t>
  </si>
  <si>
    <t>104</t>
  </si>
  <si>
    <t>00009</t>
  </si>
  <si>
    <t>Náklady na dopravu</t>
  </si>
  <si>
    <t>760328381</t>
  </si>
  <si>
    <t>IO01 - Osvětlení areálu</t>
  </si>
  <si>
    <t>M - Práce a dodávky M</t>
  </si>
  <si>
    <t xml:space="preserve">    D1 - Revize a další nezařazené práce</t>
  </si>
  <si>
    <t xml:space="preserve">    c46m - C46M - Zemní práce</t>
  </si>
  <si>
    <t xml:space="preserve">    mat - Materiály</t>
  </si>
  <si>
    <t>Práce a dodávky M</t>
  </si>
  <si>
    <t>362060590</t>
  </si>
  <si>
    <t>210100013</t>
  </si>
  <si>
    <t>ukonč.vod.v rozv.vč.zap.a konc.do 4mm2</t>
  </si>
  <si>
    <t>1397391856</t>
  </si>
  <si>
    <t>210120101</t>
  </si>
  <si>
    <t>nožové patrony do 60A</t>
  </si>
  <si>
    <t>-1991027199</t>
  </si>
  <si>
    <t>210202013</t>
  </si>
  <si>
    <t>svítidlo výbojkové na výložník</t>
  </si>
  <si>
    <t>-651036750</t>
  </si>
  <si>
    <t>210204002</t>
  </si>
  <si>
    <t>stožár parkový ocelový</t>
  </si>
  <si>
    <t>-227931286</t>
  </si>
  <si>
    <t>210204103</t>
  </si>
  <si>
    <t>výložník ocelový 1-ramenný do hmotnosti 35kg</t>
  </si>
  <si>
    <t>1871936744</t>
  </si>
  <si>
    <t>210204201</t>
  </si>
  <si>
    <t>elektrovýzbroj stožáru pro 1 okruh</t>
  </si>
  <si>
    <t>-711980913</t>
  </si>
  <si>
    <t>602740988</t>
  </si>
  <si>
    <t>-191326181</t>
  </si>
  <si>
    <t>210220021</t>
  </si>
  <si>
    <t>uzem. v zemi FeZn do 120 mm2 vč.svorek;propoj.aj.</t>
  </si>
  <si>
    <t>-699863624</t>
  </si>
  <si>
    <t>-466437640</t>
  </si>
  <si>
    <t>-1430934425</t>
  </si>
  <si>
    <t>1373631319</t>
  </si>
  <si>
    <t>210810005</t>
  </si>
  <si>
    <t>CYKY-J 3x1.5 mm2 750V (VU)</t>
  </si>
  <si>
    <t>517057226</t>
  </si>
  <si>
    <t>210810017</t>
  </si>
  <si>
    <t>CYKY 5x4 mm2 (VU)</t>
  </si>
  <si>
    <t>-1025981114</t>
  </si>
  <si>
    <t>210950201</t>
  </si>
  <si>
    <t>přípl. za zatahování kab. do chráničky do 0,75kg/m</t>
  </si>
  <si>
    <t>1688576066</t>
  </si>
  <si>
    <t>2118583675</t>
  </si>
  <si>
    <t>1406273472</t>
  </si>
  <si>
    <t>D1</t>
  </si>
  <si>
    <t>Přeložení stávajícího kabelu do nového rozvaděče RH</t>
  </si>
  <si>
    <t>649189757</t>
  </si>
  <si>
    <t>Napojení kabelu ve stávajícím svítidle VO</t>
  </si>
  <si>
    <t>571380251</t>
  </si>
  <si>
    <t>-113537461</t>
  </si>
  <si>
    <t>886190313</t>
  </si>
  <si>
    <t>1403592873</t>
  </si>
  <si>
    <t>1643943274</t>
  </si>
  <si>
    <t>-839351751</t>
  </si>
  <si>
    <t>-1417925270</t>
  </si>
  <si>
    <t>79529309</t>
  </si>
  <si>
    <t>00010</t>
  </si>
  <si>
    <t>1870291940</t>
  </si>
  <si>
    <t>c46m</t>
  </si>
  <si>
    <t>C46M - Zemní práce</t>
  </si>
  <si>
    <t>460010024</t>
  </si>
  <si>
    <t>vytyč.trati kab.vedení v zastavěném prostoru</t>
  </si>
  <si>
    <t>km</t>
  </si>
  <si>
    <t>-579572338</t>
  </si>
  <si>
    <t>460050003</t>
  </si>
  <si>
    <t>jáma pro stožár VO jedn.6-8m v rovině zem.tř.3</t>
  </si>
  <si>
    <t>1520247774</t>
  </si>
  <si>
    <t>460080014</t>
  </si>
  <si>
    <t>betonový základ do rostlé zeminy bez bednění tř. C 16/20</t>
  </si>
  <si>
    <t>1271641152</t>
  </si>
  <si>
    <t>460100002</t>
  </si>
  <si>
    <t>pouzdrový zákl.pro stožár VO v trase 250x800mm</t>
  </si>
  <si>
    <t>609556959</t>
  </si>
  <si>
    <t>460150153</t>
  </si>
  <si>
    <t>kabel.rýha 35cm šíř. 70cm hl. zem.tř.3</t>
  </si>
  <si>
    <t>927727923</t>
  </si>
  <si>
    <t>460490012</t>
  </si>
  <si>
    <t>fólie výstražná z PVC šířky 22cm</t>
  </si>
  <si>
    <t>-283740267</t>
  </si>
  <si>
    <t>460510054</t>
  </si>
  <si>
    <t>kabel.prostup z PVC roury světl.do 10.5cm</t>
  </si>
  <si>
    <t>610546049</t>
  </si>
  <si>
    <t>460560153</t>
  </si>
  <si>
    <t>ruč.zához.kab.rýhy 35cm šíř.70cm hl.zem.tř.3</t>
  </si>
  <si>
    <t>-1697655054</t>
  </si>
  <si>
    <t>mat</t>
  </si>
  <si>
    <t>1582350348</t>
  </si>
  <si>
    <t>-2097930297</t>
  </si>
  <si>
    <t>1779085962</t>
  </si>
  <si>
    <t>611557375</t>
  </si>
  <si>
    <t>396406872</t>
  </si>
  <si>
    <t>2962</t>
  </si>
  <si>
    <t>CYKY-J 5x4m2</t>
  </si>
  <si>
    <t>-883513700</t>
  </si>
  <si>
    <t>4300</t>
  </si>
  <si>
    <t>pojistková vložka E14-4A</t>
  </si>
  <si>
    <t>-1146498960</t>
  </si>
  <si>
    <t>34701</t>
  </si>
  <si>
    <t>výbojka sodíková - 70W</t>
  </si>
  <si>
    <t>1680595296</t>
  </si>
  <si>
    <t>svítidlo výbojkové - pro zdroj Na70W</t>
  </si>
  <si>
    <t>-586221778</t>
  </si>
  <si>
    <t>stožár sadový délka 5,5+0,8m, žárový pozink</t>
  </si>
  <si>
    <t>-1926325276</t>
  </si>
  <si>
    <t>výložník obloukový 1 ramenný 1/60-500, žárový pozink</t>
  </si>
  <si>
    <t>-1439777763</t>
  </si>
  <si>
    <t>34807</t>
  </si>
  <si>
    <t>stožárová svorkovnice 5p</t>
  </si>
  <si>
    <t>1797622404</t>
  </si>
  <si>
    <t>91005</t>
  </si>
  <si>
    <t>fólie z polyetylenu šíře 220mm</t>
  </si>
  <si>
    <t>1969059903</t>
  </si>
  <si>
    <t>91027</t>
  </si>
  <si>
    <t>chránička kabelová PE40</t>
  </si>
  <si>
    <t>1733516901</t>
  </si>
  <si>
    <t>Pol3</t>
  </si>
  <si>
    <t>SADA</t>
  </si>
  <si>
    <t>1237615266</t>
  </si>
  <si>
    <t>Pol4</t>
  </si>
  <si>
    <t>-2091669731</t>
  </si>
  <si>
    <t>PS 02 - Elektroinstalace</t>
  </si>
  <si>
    <t xml:space="preserve">    C21 - C21M - Elektromontáže</t>
  </si>
  <si>
    <t xml:space="preserve">    C46M - C46M - Zemní práce</t>
  </si>
  <si>
    <t xml:space="preserve">    M1 - Materiály</t>
  </si>
  <si>
    <t xml:space="preserve">    R1 - Revize a další nezařazené práce</t>
  </si>
  <si>
    <t>C21</t>
  </si>
  <si>
    <t>-749301108</t>
  </si>
  <si>
    <t>620305197</t>
  </si>
  <si>
    <t>210020300</t>
  </si>
  <si>
    <t>nosná konstrukce požárně odolná, komplet</t>
  </si>
  <si>
    <t>1607952630</t>
  </si>
  <si>
    <t>-2025577723</t>
  </si>
  <si>
    <t>159238740</t>
  </si>
  <si>
    <t>-744137884</t>
  </si>
  <si>
    <t>210020312</t>
  </si>
  <si>
    <t>kab.žlab drátěný 54x300mm, komplet</t>
  </si>
  <si>
    <t>-1438698493</t>
  </si>
  <si>
    <t>210020651</t>
  </si>
  <si>
    <t>nosné konstr. pro zařízení o váze do 5 kg</t>
  </si>
  <si>
    <t>1151363543</t>
  </si>
  <si>
    <t>-705088366</t>
  </si>
  <si>
    <t>-935627102</t>
  </si>
  <si>
    <t>210140431</t>
  </si>
  <si>
    <t>Havarijní vypínací tlačítko</t>
  </si>
  <si>
    <t>2079835115</t>
  </si>
  <si>
    <t>210190071</t>
  </si>
  <si>
    <t>montáž rozvaděče skříňového RM - 3.pole</t>
  </si>
  <si>
    <t>-139881280</t>
  </si>
  <si>
    <t>210192121</t>
  </si>
  <si>
    <t>montáž ovládací skříně MS</t>
  </si>
  <si>
    <t>1556307871</t>
  </si>
  <si>
    <t>-215653256</t>
  </si>
  <si>
    <t>210802115</t>
  </si>
  <si>
    <t>CMSM-G 4x2,5mm2 (VU)</t>
  </si>
  <si>
    <t>1583531105</t>
  </si>
  <si>
    <t>210810032</t>
  </si>
  <si>
    <t>Kabel v dodávce motoru, ponorného spínače (VU)</t>
  </si>
  <si>
    <t>1060760564</t>
  </si>
  <si>
    <t>210810041</t>
  </si>
  <si>
    <t>CXKH-V P60-R B2s1d0 2x1.5 mm2 (PU)</t>
  </si>
  <si>
    <t>-1208063465</t>
  </si>
  <si>
    <t>943740162</t>
  </si>
  <si>
    <t>-1027981274</t>
  </si>
  <si>
    <t>210810049</t>
  </si>
  <si>
    <t>CYKY 4x1.5 mm2 (PU)</t>
  </si>
  <si>
    <t>-1832657480</t>
  </si>
  <si>
    <t>210810050</t>
  </si>
  <si>
    <t>CYKY 4x2.5 mm2 (PU)</t>
  </si>
  <si>
    <t>-1368205063</t>
  </si>
  <si>
    <t>1284119570</t>
  </si>
  <si>
    <t>210810056.1</t>
  </si>
  <si>
    <t>NYCY 4x2,5/2,5 mm2 (PU)</t>
  </si>
  <si>
    <t>1349474443</t>
  </si>
  <si>
    <t>210810057</t>
  </si>
  <si>
    <t>CYKY 5x4 mm2 (PU)</t>
  </si>
  <si>
    <t>-1352831656</t>
  </si>
  <si>
    <t>210810057.1</t>
  </si>
  <si>
    <t>NYCY 4x4/4 mm2 (PU)</t>
  </si>
  <si>
    <t>-323345522</t>
  </si>
  <si>
    <t>210810058</t>
  </si>
  <si>
    <t>CYKY 7x1.5 mm2 (PU)</t>
  </si>
  <si>
    <t>-2138350530</t>
  </si>
  <si>
    <t>210810059</t>
  </si>
  <si>
    <t>CYKY 7x2.5 mm2 (PU)</t>
  </si>
  <si>
    <t>1896399905</t>
  </si>
  <si>
    <t>210810061</t>
  </si>
  <si>
    <t>CYKY 12x1.5 mm2 (PU)</t>
  </si>
  <si>
    <t>-1191796570</t>
  </si>
  <si>
    <t>210860222</t>
  </si>
  <si>
    <t>JYTY 4x1mm  s Al laminovanou folií (PU)</t>
  </si>
  <si>
    <t>-1037438308</t>
  </si>
  <si>
    <t>471331540</t>
  </si>
  <si>
    <t>montáž - zapojení rozvaděče</t>
  </si>
  <si>
    <t>1188159612</t>
  </si>
  <si>
    <t>montáž - zapojení motoru, vč.měření proudu a nastavení v rozvaděči</t>
  </si>
  <si>
    <t>-245189729</t>
  </si>
  <si>
    <t>montáž - zapojení solenoidu</t>
  </si>
  <si>
    <t>1708269438</t>
  </si>
  <si>
    <t>210999010</t>
  </si>
  <si>
    <t>montáž - zapojení ponorného spínače</t>
  </si>
  <si>
    <t>1757983804</t>
  </si>
  <si>
    <t>210999020</t>
  </si>
  <si>
    <t>montáž - zapojení telemetrické stanice</t>
  </si>
  <si>
    <t>-42665276</t>
  </si>
  <si>
    <t>210999021</t>
  </si>
  <si>
    <t>montáž - programování telemetrické stanice</t>
  </si>
  <si>
    <t>726696540</t>
  </si>
  <si>
    <t>210999030</t>
  </si>
  <si>
    <t>montáž - zapojení tlakového ponorného snímače</t>
  </si>
  <si>
    <t>-425325384</t>
  </si>
  <si>
    <t>210999040</t>
  </si>
  <si>
    <t>montáž - zapojení oxymetru</t>
  </si>
  <si>
    <t>834326694</t>
  </si>
  <si>
    <t>210999050</t>
  </si>
  <si>
    <t>montáž - zapojení ultrazvukové sondy</t>
  </si>
  <si>
    <t>-1772537971</t>
  </si>
  <si>
    <t>210999051</t>
  </si>
  <si>
    <t>kalibrace úředního měřidla včetně protokolu</t>
  </si>
  <si>
    <t>-855488637</t>
  </si>
  <si>
    <t>210999060</t>
  </si>
  <si>
    <t>montáž - zapojení a zprovoznění MaR a přenosu dat</t>
  </si>
  <si>
    <t>41650514</t>
  </si>
  <si>
    <t>210999070</t>
  </si>
  <si>
    <t>montáž - zakomponování nového klienta do dispečinku provozovatele (cca 60 hodin)</t>
  </si>
  <si>
    <t>290080538</t>
  </si>
  <si>
    <t>674905673</t>
  </si>
  <si>
    <t>C46M</t>
  </si>
  <si>
    <t>-871052891</t>
  </si>
  <si>
    <t>-867915097</t>
  </si>
  <si>
    <t>1312016474</t>
  </si>
  <si>
    <t>-1923730290</t>
  </si>
  <si>
    <t>-725977182</t>
  </si>
  <si>
    <t>M1</t>
  </si>
  <si>
    <t>-721261814</t>
  </si>
  <si>
    <t>1385625409</t>
  </si>
  <si>
    <t>352</t>
  </si>
  <si>
    <t>plastová krabice se svorkovnicí, IP54 (7x2,5)</t>
  </si>
  <si>
    <t>987743924</t>
  </si>
  <si>
    <t>681466202</t>
  </si>
  <si>
    <t>1668795466</t>
  </si>
  <si>
    <t>335739744</t>
  </si>
  <si>
    <t>393</t>
  </si>
  <si>
    <t>kabelový žlab drátěný (54/300), včetně příslušenství a nosníků</t>
  </si>
  <si>
    <t>194825513</t>
  </si>
  <si>
    <t>400</t>
  </si>
  <si>
    <t>mosná konstukce požárně odolná, pro kabel CXKH 2x1,5, komplet</t>
  </si>
  <si>
    <t>-1711220936</t>
  </si>
  <si>
    <t>942</t>
  </si>
  <si>
    <t>havarijní vypínací tlačítko (central+total STOP) - komplet</t>
  </si>
  <si>
    <t>-2140952337</t>
  </si>
  <si>
    <t>-387349311</t>
  </si>
  <si>
    <t>2092</t>
  </si>
  <si>
    <t>CMSM-G 4x2,5mm2</t>
  </si>
  <si>
    <t>794175320</t>
  </si>
  <si>
    <t>2784</t>
  </si>
  <si>
    <t>JYTY 4x1mm2</t>
  </si>
  <si>
    <t>-1868059186</t>
  </si>
  <si>
    <t>-632469740</t>
  </si>
  <si>
    <t>1349983266</t>
  </si>
  <si>
    <t>-1679791944</t>
  </si>
  <si>
    <t>2940</t>
  </si>
  <si>
    <t>CYKY-J 4x1.5mm2</t>
  </si>
  <si>
    <t>2022476871</t>
  </si>
  <si>
    <t>2940.1</t>
  </si>
  <si>
    <t>CYKY-O 4x1.5mm2</t>
  </si>
  <si>
    <t>1637198043</t>
  </si>
  <si>
    <t>2941</t>
  </si>
  <si>
    <t>CYKY-J 4x2.5mm2</t>
  </si>
  <si>
    <t>-336083642</t>
  </si>
  <si>
    <t>2072935753</t>
  </si>
  <si>
    <t>-1492294077</t>
  </si>
  <si>
    <t>2970</t>
  </si>
  <si>
    <t>CYKY-J 7x1.5mm2</t>
  </si>
  <si>
    <t>365465631</t>
  </si>
  <si>
    <t>2970.1</t>
  </si>
  <si>
    <t>CYKY-O 7x1.5mm2</t>
  </si>
  <si>
    <t>-1541766077</t>
  </si>
  <si>
    <t>2971</t>
  </si>
  <si>
    <t>CYKY-J 7x2.5mm2</t>
  </si>
  <si>
    <t>-1866194966</t>
  </si>
  <si>
    <t>2980</t>
  </si>
  <si>
    <t>CYKY-O 12x1.5mm2</t>
  </si>
  <si>
    <t>-1897774600</t>
  </si>
  <si>
    <t>2991</t>
  </si>
  <si>
    <t>NYCY-J 4x2,5/2,5mm2</t>
  </si>
  <si>
    <t>1781347066</t>
  </si>
  <si>
    <t>2992</t>
  </si>
  <si>
    <t>NYCY-J 4x4/4mm2</t>
  </si>
  <si>
    <t>1163653111</t>
  </si>
  <si>
    <t>3001</t>
  </si>
  <si>
    <t>CXKH-V P60-R B2s1d0 2x1.5mm2</t>
  </si>
  <si>
    <t>-9807027</t>
  </si>
  <si>
    <t>35701</t>
  </si>
  <si>
    <t>Rozvaděč RH - viz výkres č. PS.02.02.6</t>
  </si>
  <si>
    <t>-298638813</t>
  </si>
  <si>
    <t>35702</t>
  </si>
  <si>
    <t>Ovládací skříň MS (1 ovladač) - viz výkres č. PS.02.02.6</t>
  </si>
  <si>
    <t>1251808384</t>
  </si>
  <si>
    <t>35703</t>
  </si>
  <si>
    <t>Ovládací skříň MS (3 ovladače) - viz výkres č. PS.02.02.6</t>
  </si>
  <si>
    <t>-1904410280</t>
  </si>
  <si>
    <t>35704</t>
  </si>
  <si>
    <t>Nosná konstrukce ovládací skříně na zábradlí</t>
  </si>
  <si>
    <t>2122325210</t>
  </si>
  <si>
    <t>90010</t>
  </si>
  <si>
    <t>ponorný spínač 230V</t>
  </si>
  <si>
    <t>-902824395</t>
  </si>
  <si>
    <t>90020</t>
  </si>
  <si>
    <t>telemetrická stanice (Minimální požadavky : 6-DAV, 8-PV, 2 relé, sběrnice RS485, akumulátor 12V/7Ah)</t>
  </si>
  <si>
    <t>488483574</t>
  </si>
  <si>
    <t>90021</t>
  </si>
  <si>
    <t>napájecí zdroj 12VDC/DIN - montáž do rozvaděče RH</t>
  </si>
  <si>
    <t>-900172399</t>
  </si>
  <si>
    <t>90022</t>
  </si>
  <si>
    <t>jednotka vstupů a výstupů DV2 - montáž do rozvaděče RH</t>
  </si>
  <si>
    <t>1173350969</t>
  </si>
  <si>
    <t>90023</t>
  </si>
  <si>
    <t>jednotka proudového výstupu 4-20mA - montáž do rozvaděče RH</t>
  </si>
  <si>
    <t>816218258</t>
  </si>
  <si>
    <t>90024</t>
  </si>
  <si>
    <t>jednotka dvojitého proudového výstupu 4-20mA - montáž do rozvaděče RH</t>
  </si>
  <si>
    <t>302321095</t>
  </si>
  <si>
    <t>90025</t>
  </si>
  <si>
    <t>software pro MaR</t>
  </si>
  <si>
    <t>-846624023</t>
  </si>
  <si>
    <t>90030</t>
  </si>
  <si>
    <t>tlakový ponorný snímač výšky hladiny (0-6m) a teploty, přesnost 0,1%, IP68, RS485</t>
  </si>
  <si>
    <t>609419230</t>
  </si>
  <si>
    <t>90031</t>
  </si>
  <si>
    <t>PUR kabel</t>
  </si>
  <si>
    <t>848265438</t>
  </si>
  <si>
    <t>90032</t>
  </si>
  <si>
    <t>držák ponorného snímače hladiny</t>
  </si>
  <si>
    <t>359192690</t>
  </si>
  <si>
    <t>90040</t>
  </si>
  <si>
    <t>oxymetr s optickou sondou</t>
  </si>
  <si>
    <t>1304669952</t>
  </si>
  <si>
    <t>90041</t>
  </si>
  <si>
    <t>držák kyslíkové sondy</t>
  </si>
  <si>
    <t>-2075345065</t>
  </si>
  <si>
    <t>90042</t>
  </si>
  <si>
    <t>držák oxymetru na zábradlí</t>
  </si>
  <si>
    <t>2068868278</t>
  </si>
  <si>
    <t>90050</t>
  </si>
  <si>
    <t>ultrazvuková sonda - 0,1-1,2m, DLC (0-20mA), IP67</t>
  </si>
  <si>
    <t>379249913</t>
  </si>
  <si>
    <t>90051</t>
  </si>
  <si>
    <t>držák ultrazvukové sondy do parshallova žlabu P2</t>
  </si>
  <si>
    <t>-800365823</t>
  </si>
  <si>
    <t>-1329096129</t>
  </si>
  <si>
    <t>-1522711659</t>
  </si>
  <si>
    <t>Pol1</t>
  </si>
  <si>
    <t>287372133</t>
  </si>
  <si>
    <t>Pol2</t>
  </si>
  <si>
    <t>438728434</t>
  </si>
  <si>
    <t>R1</t>
  </si>
  <si>
    <t>Přeložení stávajícího napájecího kabelu a kabelu HDO do nového rozvaděče RH</t>
  </si>
  <si>
    <t>1660484547</t>
  </si>
  <si>
    <t>504133186</t>
  </si>
  <si>
    <t>937287379</t>
  </si>
  <si>
    <t>886748424</t>
  </si>
  <si>
    <t>1267704084</t>
  </si>
  <si>
    <t>1694297493</t>
  </si>
  <si>
    <t>105</t>
  </si>
  <si>
    <t>-1057217757</t>
  </si>
  <si>
    <t>106</t>
  </si>
  <si>
    <t>870419957</t>
  </si>
  <si>
    <t>107</t>
  </si>
  <si>
    <t>-860398618</t>
  </si>
  <si>
    <t>KVETNICE 12 - VRN</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</si>
  <si>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</si>
  <si>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</si>
  <si>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</si>
  <si>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</si>
  <si>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</si>
  <si>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</si>
  <si>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</si>
  <si>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012002000</t>
  </si>
  <si>
    <t>Geodetické práce-vytýčení stavby a inžen. sítí</t>
  </si>
  <si>
    <t>soubor</t>
  </si>
  <si>
    <t>1024</t>
  </si>
  <si>
    <t>-1264569993</t>
  </si>
  <si>
    <t>012004000</t>
  </si>
  <si>
    <t>-170452247</t>
  </si>
  <si>
    <t>013002000</t>
  </si>
  <si>
    <t>Projektové práce-dokumentace skutečného provedení</t>
  </si>
  <si>
    <t>-1764876271</t>
  </si>
  <si>
    <t>VRN3</t>
  </si>
  <si>
    <t>Zařízení staveniště</t>
  </si>
  <si>
    <t>032002000</t>
  </si>
  <si>
    <t>Vybavení staveniště-mobilní WC,sklady,kancelář.zdvihací mechanizmy</t>
  </si>
  <si>
    <t xml:space="preserve">soubor </t>
  </si>
  <si>
    <t>496176206</t>
  </si>
  <si>
    <t>033002000</t>
  </si>
  <si>
    <t xml:space="preserve">Připojení staveniště na inženýrské sítě-voda,elektro </t>
  </si>
  <si>
    <t>1960319074</t>
  </si>
  <si>
    <t>034002000</t>
  </si>
  <si>
    <t>Zabezpečení staveniště-provizorní oplocení,výkopové práce</t>
  </si>
  <si>
    <t>2128642747</t>
  </si>
  <si>
    <t>039002000</t>
  </si>
  <si>
    <t>Zrušení zařízení staveniště</t>
  </si>
  <si>
    <t>1294830822</t>
  </si>
  <si>
    <t>VRN4</t>
  </si>
  <si>
    <t>Inženýrská činnost</t>
  </si>
  <si>
    <t>043002000</t>
  </si>
  <si>
    <t>Zkoušky a ostatní měření</t>
  </si>
  <si>
    <t>176738515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</si>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</sst>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i/>
      <sz val="8"/>
      <color rgb="FF0000FF"/>
      <name val="Trebuchet MS"/>
    </font>
    <font>
      <sz val="7"/>
      <color rgb="FF969696"/>
      <name val="Trebuchet MS"/>
    </font>
    <font>
      <sz val="8"/>
      <color rgb="FFFF000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5"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7"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5"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5" fillId="3" borderId="0" xfId="0" applyFont="1" applyFill="1" applyAlignment="1">
      <alignment vertical="center"/>
    </xf>
    <xf numFmtId="0" fontId="13" fillId="3" borderId="0" xfId="0" applyFont="1" applyFill="1" applyAlignment="1">
      <alignment horizontal="left" vertical="center"/>
    </xf>
    <xf numFmtId="0" fontId="32"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0" fillId="0" borderId="0" xfId="0" applyProtection="1"/>
    <xf numFmtId="0" fontId="0" fillId="0" borderId="5" xfId="0" applyBorder="1"/>
    <xf numFmtId="0" fontId="37" fillId="0" borderId="24" xfId="0" applyFont="1" applyBorder="1" applyAlignment="1" applyProtection="1">
      <alignment horizontal="center"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83"/>
      <c r="AS2" s="383"/>
      <c r="AT2" s="383"/>
      <c r="AU2" s="383"/>
      <c r="AV2" s="383"/>
      <c r="AW2" s="383"/>
      <c r="AX2" s="383"/>
      <c r="AY2" s="383"/>
      <c r="AZ2" s="383"/>
      <c r="BA2" s="383"/>
      <c r="BB2" s="383"/>
      <c r="BC2" s="383"/>
      <c r="BD2" s="383"/>
      <c r="BE2" s="383"/>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44" t="s">
        <v>16</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8"/>
      <c r="AQ5" s="30"/>
      <c r="BE5" s="342" t="s">
        <v>17</v>
      </c>
      <c r="BS5" s="23" t="s">
        <v>8</v>
      </c>
    </row>
    <row r="6" spans="1:74" ht="36.950000000000003" customHeight="1">
      <c r="B6" s="27"/>
      <c r="C6" s="28"/>
      <c r="D6" s="35" t="s">
        <v>18</v>
      </c>
      <c r="E6" s="28"/>
      <c r="F6" s="28"/>
      <c r="G6" s="28"/>
      <c r="H6" s="28"/>
      <c r="I6" s="28"/>
      <c r="J6" s="28"/>
      <c r="K6" s="346" t="s">
        <v>19</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8"/>
      <c r="AQ6" s="30"/>
      <c r="BE6" s="343"/>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43"/>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3"/>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3"/>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43"/>
      <c r="BS10" s="23" t="s">
        <v>20</v>
      </c>
    </row>
    <row r="11" spans="1:74" ht="18.399999999999999"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43"/>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3"/>
      <c r="BS12" s="23" t="s">
        <v>20</v>
      </c>
    </row>
    <row r="13" spans="1:74"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43"/>
      <c r="BS13" s="23" t="s">
        <v>20</v>
      </c>
    </row>
    <row r="14" spans="1:74">
      <c r="B14" s="27"/>
      <c r="C14" s="28"/>
      <c r="D14" s="28"/>
      <c r="E14" s="347" t="s">
        <v>36</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6" t="s">
        <v>34</v>
      </c>
      <c r="AL14" s="28"/>
      <c r="AM14" s="28"/>
      <c r="AN14" s="38" t="s">
        <v>36</v>
      </c>
      <c r="AO14" s="28"/>
      <c r="AP14" s="28"/>
      <c r="AQ14" s="30"/>
      <c r="BE14" s="343"/>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3"/>
      <c r="BS15" s="23" t="s">
        <v>6</v>
      </c>
    </row>
    <row r="16" spans="1:74"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22</v>
      </c>
      <c r="AO16" s="28"/>
      <c r="AP16" s="28"/>
      <c r="AQ16" s="30"/>
      <c r="BE16" s="343"/>
      <c r="BS16" s="23" t="s">
        <v>6</v>
      </c>
    </row>
    <row r="17" spans="2:71" ht="18.399999999999999"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22</v>
      </c>
      <c r="AO17" s="28"/>
      <c r="AP17" s="28"/>
      <c r="AQ17" s="30"/>
      <c r="BE17" s="343"/>
      <c r="BS17" s="23" t="s">
        <v>39</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3"/>
      <c r="BS18" s="23" t="s">
        <v>8</v>
      </c>
    </row>
    <row r="19" spans="2:71" ht="14.45" customHeight="1">
      <c r="B19" s="27"/>
      <c r="C19" s="28"/>
      <c r="D19" s="36"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3"/>
      <c r="BS19" s="23" t="s">
        <v>8</v>
      </c>
    </row>
    <row r="20" spans="2:71" ht="22.5" customHeight="1">
      <c r="B20" s="27"/>
      <c r="C20" s="28"/>
      <c r="D20" s="28"/>
      <c r="E20" s="349" t="s">
        <v>22</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8"/>
      <c r="AP20" s="28"/>
      <c r="AQ20" s="30"/>
      <c r="BE20" s="343"/>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3"/>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3"/>
    </row>
    <row r="23" spans="2:71" s="1" customFormat="1" ht="25.9" customHeight="1">
      <c r="B23" s="40"/>
      <c r="C23" s="41"/>
      <c r="D23" s="42" t="s">
        <v>41</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0">
        <f>ROUND(AG51,2)</f>
        <v>0</v>
      </c>
      <c r="AL23" s="351"/>
      <c r="AM23" s="351"/>
      <c r="AN23" s="351"/>
      <c r="AO23" s="351"/>
      <c r="AP23" s="41"/>
      <c r="AQ23" s="44"/>
      <c r="BE23" s="343"/>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3"/>
    </row>
    <row r="25" spans="2:71" s="1" customFormat="1" ht="13.5">
      <c r="B25" s="40"/>
      <c r="C25" s="41"/>
      <c r="D25" s="41"/>
      <c r="E25" s="41"/>
      <c r="F25" s="41"/>
      <c r="G25" s="41"/>
      <c r="H25" s="41"/>
      <c r="I25" s="41"/>
      <c r="J25" s="41"/>
      <c r="K25" s="41"/>
      <c r="L25" s="352" t="s">
        <v>42</v>
      </c>
      <c r="M25" s="352"/>
      <c r="N25" s="352"/>
      <c r="O25" s="352"/>
      <c r="P25" s="41"/>
      <c r="Q25" s="41"/>
      <c r="R25" s="41"/>
      <c r="S25" s="41"/>
      <c r="T25" s="41"/>
      <c r="U25" s="41"/>
      <c r="V25" s="41"/>
      <c r="W25" s="352" t="s">
        <v>43</v>
      </c>
      <c r="X25" s="352"/>
      <c r="Y25" s="352"/>
      <c r="Z25" s="352"/>
      <c r="AA25" s="352"/>
      <c r="AB25" s="352"/>
      <c r="AC25" s="352"/>
      <c r="AD25" s="352"/>
      <c r="AE25" s="352"/>
      <c r="AF25" s="41"/>
      <c r="AG25" s="41"/>
      <c r="AH25" s="41"/>
      <c r="AI25" s="41"/>
      <c r="AJ25" s="41"/>
      <c r="AK25" s="352" t="s">
        <v>44</v>
      </c>
      <c r="AL25" s="352"/>
      <c r="AM25" s="352"/>
      <c r="AN25" s="352"/>
      <c r="AO25" s="352"/>
      <c r="AP25" s="41"/>
      <c r="AQ25" s="44"/>
      <c r="BE25" s="343"/>
    </row>
    <row r="26" spans="2:71" s="2" customFormat="1" ht="14.45" customHeight="1">
      <c r="B26" s="46"/>
      <c r="C26" s="47"/>
      <c r="D26" s="48" t="s">
        <v>45</v>
      </c>
      <c r="E26" s="47"/>
      <c r="F26" s="48" t="s">
        <v>46</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43"/>
    </row>
    <row r="27" spans="2:71" s="2" customFormat="1" ht="14.45" customHeight="1">
      <c r="B27" s="46"/>
      <c r="C27" s="47"/>
      <c r="D27" s="47"/>
      <c r="E27" s="47"/>
      <c r="F27" s="48" t="s">
        <v>47</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43"/>
    </row>
    <row r="28" spans="2:71" s="2" customFormat="1" ht="14.45" hidden="1" customHeight="1">
      <c r="B28" s="46"/>
      <c r="C28" s="47"/>
      <c r="D28" s="47"/>
      <c r="E28" s="47"/>
      <c r="F28" s="48" t="s">
        <v>48</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43"/>
    </row>
    <row r="29" spans="2:71" s="2" customFormat="1" ht="14.45" hidden="1" customHeight="1">
      <c r="B29" s="46"/>
      <c r="C29" s="47"/>
      <c r="D29" s="47"/>
      <c r="E29" s="47"/>
      <c r="F29" s="48" t="s">
        <v>49</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43"/>
    </row>
    <row r="30" spans="2:71" s="2" customFormat="1" ht="14.45" hidden="1" customHeight="1">
      <c r="B30" s="46"/>
      <c r="C30" s="47"/>
      <c r="D30" s="47"/>
      <c r="E30" s="47"/>
      <c r="F30" s="48" t="s">
        <v>50</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43"/>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3"/>
    </row>
    <row r="32" spans="2:71" s="1" customFormat="1" ht="25.9" customHeight="1">
      <c r="B32" s="40"/>
      <c r="C32" s="50"/>
      <c r="D32" s="51" t="s">
        <v>51</v>
      </c>
      <c r="E32" s="52"/>
      <c r="F32" s="52"/>
      <c r="G32" s="52"/>
      <c r="H32" s="52"/>
      <c r="I32" s="52"/>
      <c r="J32" s="52"/>
      <c r="K32" s="52"/>
      <c r="L32" s="52"/>
      <c r="M32" s="52"/>
      <c r="N32" s="52"/>
      <c r="O32" s="52"/>
      <c r="P32" s="52"/>
      <c r="Q32" s="52"/>
      <c r="R32" s="52"/>
      <c r="S32" s="52"/>
      <c r="T32" s="53" t="s">
        <v>52</v>
      </c>
      <c r="U32" s="52"/>
      <c r="V32" s="52"/>
      <c r="W32" s="52"/>
      <c r="X32" s="356" t="s">
        <v>53</v>
      </c>
      <c r="Y32" s="357"/>
      <c r="Z32" s="357"/>
      <c r="AA32" s="357"/>
      <c r="AB32" s="357"/>
      <c r="AC32" s="52"/>
      <c r="AD32" s="52"/>
      <c r="AE32" s="52"/>
      <c r="AF32" s="52"/>
      <c r="AG32" s="52"/>
      <c r="AH32" s="52"/>
      <c r="AI32" s="52"/>
      <c r="AJ32" s="52"/>
      <c r="AK32" s="358">
        <f>SUM(AK23:AK30)</f>
        <v>0</v>
      </c>
      <c r="AL32" s="357"/>
      <c r="AM32" s="357"/>
      <c r="AN32" s="357"/>
      <c r="AO32" s="359"/>
      <c r="AP32" s="50"/>
      <c r="AQ32" s="54"/>
      <c r="BE32" s="343"/>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54</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KVETNICE</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60" t="str">
        <f>K6</f>
        <v>Rozšíření kapacity ČOV Květnice na cílový stav 4 500 EO</v>
      </c>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25</v>
      </c>
      <c r="D44" s="62"/>
      <c r="E44" s="62"/>
      <c r="F44" s="62"/>
      <c r="G44" s="62"/>
      <c r="H44" s="62"/>
      <c r="I44" s="62"/>
      <c r="J44" s="62"/>
      <c r="K44" s="62"/>
      <c r="L44" s="71" t="str">
        <f>IF(K8="","",K8)</f>
        <v>Květnice</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62" t="str">
        <f>IF(AN8= "","",AN8)</f>
        <v>3. 9. 2016</v>
      </c>
      <c r="AN44" s="362"/>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31</v>
      </c>
      <c r="D46" s="62"/>
      <c r="E46" s="62"/>
      <c r="F46" s="62"/>
      <c r="G46" s="62"/>
      <c r="H46" s="62"/>
      <c r="I46" s="62"/>
      <c r="J46" s="62"/>
      <c r="K46" s="62"/>
      <c r="L46" s="65" t="str">
        <f>IF(E11= "","",E11)</f>
        <v>Obec Květnice</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63" t="str">
        <f>IF(E17="","",E17)</f>
        <v>MK Profi Hradec Králové s.r.o.</v>
      </c>
      <c r="AN46" s="363"/>
      <c r="AO46" s="363"/>
      <c r="AP46" s="363"/>
      <c r="AQ46" s="62"/>
      <c r="AR46" s="60"/>
      <c r="AS46" s="364" t="s">
        <v>55</v>
      </c>
      <c r="AT46" s="365"/>
      <c r="AU46" s="73"/>
      <c r="AV46" s="73"/>
      <c r="AW46" s="73"/>
      <c r="AX46" s="73"/>
      <c r="AY46" s="73"/>
      <c r="AZ46" s="73"/>
      <c r="BA46" s="73"/>
      <c r="BB46" s="73"/>
      <c r="BC46" s="73"/>
      <c r="BD46" s="74"/>
    </row>
    <row r="47" spans="2:56" s="1" customFormat="1">
      <c r="B47" s="40"/>
      <c r="C47" s="64" t="s">
        <v>35</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6"/>
      <c r="AT47" s="36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8"/>
      <c r="AT48" s="369"/>
      <c r="AU48" s="41"/>
      <c r="AV48" s="41"/>
      <c r="AW48" s="41"/>
      <c r="AX48" s="41"/>
      <c r="AY48" s="41"/>
      <c r="AZ48" s="41"/>
      <c r="BA48" s="41"/>
      <c r="BB48" s="41"/>
      <c r="BC48" s="41"/>
      <c r="BD48" s="77"/>
    </row>
    <row r="49" spans="1:91" s="1" customFormat="1" ht="29.25" customHeight="1">
      <c r="B49" s="40"/>
      <c r="C49" s="370" t="s">
        <v>56</v>
      </c>
      <c r="D49" s="371"/>
      <c r="E49" s="371"/>
      <c r="F49" s="371"/>
      <c r="G49" s="371"/>
      <c r="H49" s="78"/>
      <c r="I49" s="372" t="s">
        <v>57</v>
      </c>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3" t="s">
        <v>58</v>
      </c>
      <c r="AH49" s="371"/>
      <c r="AI49" s="371"/>
      <c r="AJ49" s="371"/>
      <c r="AK49" s="371"/>
      <c r="AL49" s="371"/>
      <c r="AM49" s="371"/>
      <c r="AN49" s="372" t="s">
        <v>59</v>
      </c>
      <c r="AO49" s="371"/>
      <c r="AP49" s="371"/>
      <c r="AQ49" s="79" t="s">
        <v>60</v>
      </c>
      <c r="AR49" s="60"/>
      <c r="AS49" s="80" t="s">
        <v>61</v>
      </c>
      <c r="AT49" s="81" t="s">
        <v>62</v>
      </c>
      <c r="AU49" s="81" t="s">
        <v>63</v>
      </c>
      <c r="AV49" s="81" t="s">
        <v>64</v>
      </c>
      <c r="AW49" s="81" t="s">
        <v>65</v>
      </c>
      <c r="AX49" s="81" t="s">
        <v>66</v>
      </c>
      <c r="AY49" s="81" t="s">
        <v>67</v>
      </c>
      <c r="AZ49" s="81" t="s">
        <v>68</v>
      </c>
      <c r="BA49" s="81" t="s">
        <v>69</v>
      </c>
      <c r="BB49" s="81" t="s">
        <v>70</v>
      </c>
      <c r="BC49" s="81" t="s">
        <v>71</v>
      </c>
      <c r="BD49" s="82" t="s">
        <v>72</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73</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1">
        <f>ROUND(AG52+SUM(AG53:AG63)+AG67,2)</f>
        <v>0</v>
      </c>
      <c r="AH51" s="381"/>
      <c r="AI51" s="381"/>
      <c r="AJ51" s="381"/>
      <c r="AK51" s="381"/>
      <c r="AL51" s="381"/>
      <c r="AM51" s="381"/>
      <c r="AN51" s="382">
        <f t="shared" ref="AN51:AN67" si="0">SUM(AG51,AT51)</f>
        <v>0</v>
      </c>
      <c r="AO51" s="382"/>
      <c r="AP51" s="382"/>
      <c r="AQ51" s="88" t="s">
        <v>22</v>
      </c>
      <c r="AR51" s="70"/>
      <c r="AS51" s="89">
        <f>ROUND(AS52+SUM(AS53:AS63)+AS67,2)</f>
        <v>0</v>
      </c>
      <c r="AT51" s="90">
        <f t="shared" ref="AT51:AT67" si="1">ROUND(SUM(AV51:AW51),2)</f>
        <v>0</v>
      </c>
      <c r="AU51" s="91">
        <f>ROUND(AU52+SUM(AU53:AU63)+AU67,5)</f>
        <v>0</v>
      </c>
      <c r="AV51" s="90">
        <f>ROUND(AZ51*L26,2)</f>
        <v>0</v>
      </c>
      <c r="AW51" s="90">
        <f>ROUND(BA51*L27,2)</f>
        <v>0</v>
      </c>
      <c r="AX51" s="90">
        <f>ROUND(BB51*L26,2)</f>
        <v>0</v>
      </c>
      <c r="AY51" s="90">
        <f>ROUND(BC51*L27,2)</f>
        <v>0</v>
      </c>
      <c r="AZ51" s="90">
        <f>ROUND(AZ52+SUM(AZ53:AZ63)+AZ67,2)</f>
        <v>0</v>
      </c>
      <c r="BA51" s="90">
        <f>ROUND(BA52+SUM(BA53:BA63)+BA67,2)</f>
        <v>0</v>
      </c>
      <c r="BB51" s="90">
        <f>ROUND(BB52+SUM(BB53:BB63)+BB67,2)</f>
        <v>0</v>
      </c>
      <c r="BC51" s="90">
        <f>ROUND(BC52+SUM(BC53:BC63)+BC67,2)</f>
        <v>0</v>
      </c>
      <c r="BD51" s="92">
        <f>ROUND(BD52+SUM(BD53:BD63)+BD67,2)</f>
        <v>0</v>
      </c>
      <c r="BS51" s="93" t="s">
        <v>74</v>
      </c>
      <c r="BT51" s="93" t="s">
        <v>75</v>
      </c>
      <c r="BU51" s="94" t="s">
        <v>76</v>
      </c>
      <c r="BV51" s="93" t="s">
        <v>77</v>
      </c>
      <c r="BW51" s="93" t="s">
        <v>7</v>
      </c>
      <c r="BX51" s="93" t="s">
        <v>78</v>
      </c>
      <c r="CL51" s="93" t="s">
        <v>22</v>
      </c>
    </row>
    <row r="52" spans="1:91" s="5" customFormat="1" ht="37.5" customHeight="1">
      <c r="A52" s="95" t="s">
        <v>79</v>
      </c>
      <c r="B52" s="96"/>
      <c r="C52" s="97"/>
      <c r="D52" s="376" t="s">
        <v>80</v>
      </c>
      <c r="E52" s="376"/>
      <c r="F52" s="376"/>
      <c r="G52" s="376"/>
      <c r="H52" s="376"/>
      <c r="I52" s="98"/>
      <c r="J52" s="376" t="s">
        <v>81</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4">
        <f>'KVETNICE 01 - SO-01-Zpevn...'!J27</f>
        <v>0</v>
      </c>
      <c r="AH52" s="375"/>
      <c r="AI52" s="375"/>
      <c r="AJ52" s="375"/>
      <c r="AK52" s="375"/>
      <c r="AL52" s="375"/>
      <c r="AM52" s="375"/>
      <c r="AN52" s="374">
        <f t="shared" si="0"/>
        <v>0</v>
      </c>
      <c r="AO52" s="375"/>
      <c r="AP52" s="375"/>
      <c r="AQ52" s="99" t="s">
        <v>82</v>
      </c>
      <c r="AR52" s="100"/>
      <c r="AS52" s="101">
        <v>0</v>
      </c>
      <c r="AT52" s="102">
        <f t="shared" si="1"/>
        <v>0</v>
      </c>
      <c r="AU52" s="103">
        <f>'KVETNICE 01 - SO-01-Zpevn...'!P82</f>
        <v>0</v>
      </c>
      <c r="AV52" s="102">
        <f>'KVETNICE 01 - SO-01-Zpevn...'!J30</f>
        <v>0</v>
      </c>
      <c r="AW52" s="102">
        <f>'KVETNICE 01 - SO-01-Zpevn...'!J31</f>
        <v>0</v>
      </c>
      <c r="AX52" s="102">
        <f>'KVETNICE 01 - SO-01-Zpevn...'!J32</f>
        <v>0</v>
      </c>
      <c r="AY52" s="102">
        <f>'KVETNICE 01 - SO-01-Zpevn...'!J33</f>
        <v>0</v>
      </c>
      <c r="AZ52" s="102">
        <f>'KVETNICE 01 - SO-01-Zpevn...'!F30</f>
        <v>0</v>
      </c>
      <c r="BA52" s="102">
        <f>'KVETNICE 01 - SO-01-Zpevn...'!F31</f>
        <v>0</v>
      </c>
      <c r="BB52" s="102">
        <f>'KVETNICE 01 - SO-01-Zpevn...'!F32</f>
        <v>0</v>
      </c>
      <c r="BC52" s="102">
        <f>'KVETNICE 01 - SO-01-Zpevn...'!F33</f>
        <v>0</v>
      </c>
      <c r="BD52" s="104">
        <f>'KVETNICE 01 - SO-01-Zpevn...'!F34</f>
        <v>0</v>
      </c>
      <c r="BT52" s="105" t="s">
        <v>24</v>
      </c>
      <c r="BV52" s="105" t="s">
        <v>77</v>
      </c>
      <c r="BW52" s="105" t="s">
        <v>83</v>
      </c>
      <c r="BX52" s="105" t="s">
        <v>7</v>
      </c>
      <c r="CL52" s="105" t="s">
        <v>22</v>
      </c>
      <c r="CM52" s="105" t="s">
        <v>84</v>
      </c>
    </row>
    <row r="53" spans="1:91" s="5" customFormat="1" ht="37.5" customHeight="1">
      <c r="A53" s="95" t="s">
        <v>79</v>
      </c>
      <c r="B53" s="96"/>
      <c r="C53" s="97"/>
      <c r="D53" s="376" t="s">
        <v>85</v>
      </c>
      <c r="E53" s="376"/>
      <c r="F53" s="376"/>
      <c r="G53" s="376"/>
      <c r="H53" s="376"/>
      <c r="I53" s="98"/>
      <c r="J53" s="376" t="s">
        <v>86</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4">
        <f>'KVETNICE 02 - SO-02-Stave...'!J27</f>
        <v>0</v>
      </c>
      <c r="AH53" s="375"/>
      <c r="AI53" s="375"/>
      <c r="AJ53" s="375"/>
      <c r="AK53" s="375"/>
      <c r="AL53" s="375"/>
      <c r="AM53" s="375"/>
      <c r="AN53" s="374">
        <f t="shared" si="0"/>
        <v>0</v>
      </c>
      <c r="AO53" s="375"/>
      <c r="AP53" s="375"/>
      <c r="AQ53" s="99" t="s">
        <v>82</v>
      </c>
      <c r="AR53" s="100"/>
      <c r="AS53" s="101">
        <v>0</v>
      </c>
      <c r="AT53" s="102">
        <f t="shared" si="1"/>
        <v>0</v>
      </c>
      <c r="AU53" s="103">
        <f>'KVETNICE 02 - SO-02-Stave...'!P89</f>
        <v>0</v>
      </c>
      <c r="AV53" s="102">
        <f>'KVETNICE 02 - SO-02-Stave...'!J30</f>
        <v>0</v>
      </c>
      <c r="AW53" s="102">
        <f>'KVETNICE 02 - SO-02-Stave...'!J31</f>
        <v>0</v>
      </c>
      <c r="AX53" s="102">
        <f>'KVETNICE 02 - SO-02-Stave...'!J32</f>
        <v>0</v>
      </c>
      <c r="AY53" s="102">
        <f>'KVETNICE 02 - SO-02-Stave...'!J33</f>
        <v>0</v>
      </c>
      <c r="AZ53" s="102">
        <f>'KVETNICE 02 - SO-02-Stave...'!F30</f>
        <v>0</v>
      </c>
      <c r="BA53" s="102">
        <f>'KVETNICE 02 - SO-02-Stave...'!F31</f>
        <v>0</v>
      </c>
      <c r="BB53" s="102">
        <f>'KVETNICE 02 - SO-02-Stave...'!F32</f>
        <v>0</v>
      </c>
      <c r="BC53" s="102">
        <f>'KVETNICE 02 - SO-02-Stave...'!F33</f>
        <v>0</v>
      </c>
      <c r="BD53" s="104">
        <f>'KVETNICE 02 - SO-02-Stave...'!F34</f>
        <v>0</v>
      </c>
      <c r="BT53" s="105" t="s">
        <v>24</v>
      </c>
      <c r="BV53" s="105" t="s">
        <v>77</v>
      </c>
      <c r="BW53" s="105" t="s">
        <v>87</v>
      </c>
      <c r="BX53" s="105" t="s">
        <v>7</v>
      </c>
      <c r="CL53" s="105" t="s">
        <v>22</v>
      </c>
      <c r="CM53" s="105" t="s">
        <v>84</v>
      </c>
    </row>
    <row r="54" spans="1:91" s="5" customFormat="1" ht="53.25" customHeight="1">
      <c r="A54" s="95" t="s">
        <v>79</v>
      </c>
      <c r="B54" s="96"/>
      <c r="C54" s="97"/>
      <c r="D54" s="376" t="s">
        <v>88</v>
      </c>
      <c r="E54" s="376"/>
      <c r="F54" s="376"/>
      <c r="G54" s="376"/>
      <c r="H54" s="376"/>
      <c r="I54" s="98"/>
      <c r="J54" s="376" t="s">
        <v>89</v>
      </c>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4">
        <f>'KVETNICE 03 - UZ - SO-03-...'!J27</f>
        <v>0</v>
      </c>
      <c r="AH54" s="375"/>
      <c r="AI54" s="375"/>
      <c r="AJ54" s="375"/>
      <c r="AK54" s="375"/>
      <c r="AL54" s="375"/>
      <c r="AM54" s="375"/>
      <c r="AN54" s="374">
        <f t="shared" si="0"/>
        <v>0</v>
      </c>
      <c r="AO54" s="375"/>
      <c r="AP54" s="375"/>
      <c r="AQ54" s="99" t="s">
        <v>82</v>
      </c>
      <c r="AR54" s="100"/>
      <c r="AS54" s="101">
        <v>0</v>
      </c>
      <c r="AT54" s="102">
        <f t="shared" si="1"/>
        <v>0</v>
      </c>
      <c r="AU54" s="103">
        <f>'KVETNICE 03 - UZ - SO-03-...'!P90</f>
        <v>0</v>
      </c>
      <c r="AV54" s="102">
        <f>'KVETNICE 03 - UZ - SO-03-...'!J30</f>
        <v>0</v>
      </c>
      <c r="AW54" s="102">
        <f>'KVETNICE 03 - UZ - SO-03-...'!J31</f>
        <v>0</v>
      </c>
      <c r="AX54" s="102">
        <f>'KVETNICE 03 - UZ - SO-03-...'!J32</f>
        <v>0</v>
      </c>
      <c r="AY54" s="102">
        <f>'KVETNICE 03 - UZ - SO-03-...'!J33</f>
        <v>0</v>
      </c>
      <c r="AZ54" s="102">
        <f>'KVETNICE 03 - UZ - SO-03-...'!F30</f>
        <v>0</v>
      </c>
      <c r="BA54" s="102">
        <f>'KVETNICE 03 - UZ - SO-03-...'!F31</f>
        <v>0</v>
      </c>
      <c r="BB54" s="102">
        <f>'KVETNICE 03 - UZ - SO-03-...'!F32</f>
        <v>0</v>
      </c>
      <c r="BC54" s="102">
        <f>'KVETNICE 03 - UZ - SO-03-...'!F33</f>
        <v>0</v>
      </c>
      <c r="BD54" s="104">
        <f>'KVETNICE 03 - UZ - SO-03-...'!F34</f>
        <v>0</v>
      </c>
      <c r="BT54" s="105" t="s">
        <v>24</v>
      </c>
      <c r="BV54" s="105" t="s">
        <v>77</v>
      </c>
      <c r="BW54" s="105" t="s">
        <v>90</v>
      </c>
      <c r="BX54" s="105" t="s">
        <v>7</v>
      </c>
      <c r="CL54" s="105" t="s">
        <v>22</v>
      </c>
      <c r="CM54" s="105" t="s">
        <v>84</v>
      </c>
    </row>
    <row r="55" spans="1:91" s="5" customFormat="1" ht="53.25" customHeight="1">
      <c r="A55" s="95" t="s">
        <v>79</v>
      </c>
      <c r="B55" s="96"/>
      <c r="C55" s="97"/>
      <c r="D55" s="376" t="s">
        <v>91</v>
      </c>
      <c r="E55" s="376"/>
      <c r="F55" s="376"/>
      <c r="G55" s="376"/>
      <c r="H55" s="376"/>
      <c r="I55" s="98"/>
      <c r="J55" s="376" t="s">
        <v>92</v>
      </c>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4">
        <f>'KVETNICE 03 - NEUZ - SO-0...'!J27</f>
        <v>0</v>
      </c>
      <c r="AH55" s="375"/>
      <c r="AI55" s="375"/>
      <c r="AJ55" s="375"/>
      <c r="AK55" s="375"/>
      <c r="AL55" s="375"/>
      <c r="AM55" s="375"/>
      <c r="AN55" s="374">
        <f t="shared" si="0"/>
        <v>0</v>
      </c>
      <c r="AO55" s="375"/>
      <c r="AP55" s="375"/>
      <c r="AQ55" s="99" t="s">
        <v>82</v>
      </c>
      <c r="AR55" s="100"/>
      <c r="AS55" s="101">
        <v>0</v>
      </c>
      <c r="AT55" s="102">
        <f t="shared" si="1"/>
        <v>0</v>
      </c>
      <c r="AU55" s="103">
        <f>'KVETNICE 03 - NEUZ - SO-0...'!P88</f>
        <v>0</v>
      </c>
      <c r="AV55" s="102">
        <f>'KVETNICE 03 - NEUZ - SO-0...'!J30</f>
        <v>0</v>
      </c>
      <c r="AW55" s="102">
        <f>'KVETNICE 03 - NEUZ - SO-0...'!J31</f>
        <v>0</v>
      </c>
      <c r="AX55" s="102">
        <f>'KVETNICE 03 - NEUZ - SO-0...'!J32</f>
        <v>0</v>
      </c>
      <c r="AY55" s="102">
        <f>'KVETNICE 03 - NEUZ - SO-0...'!J33</f>
        <v>0</v>
      </c>
      <c r="AZ55" s="102">
        <f>'KVETNICE 03 - NEUZ - SO-0...'!F30</f>
        <v>0</v>
      </c>
      <c r="BA55" s="102">
        <f>'KVETNICE 03 - NEUZ - SO-0...'!F31</f>
        <v>0</v>
      </c>
      <c r="BB55" s="102">
        <f>'KVETNICE 03 - NEUZ - SO-0...'!F32</f>
        <v>0</v>
      </c>
      <c r="BC55" s="102">
        <f>'KVETNICE 03 - NEUZ - SO-0...'!F33</f>
        <v>0</v>
      </c>
      <c r="BD55" s="104">
        <f>'KVETNICE 03 - NEUZ - SO-0...'!F34</f>
        <v>0</v>
      </c>
      <c r="BT55" s="105" t="s">
        <v>24</v>
      </c>
      <c r="BV55" s="105" t="s">
        <v>77</v>
      </c>
      <c r="BW55" s="105" t="s">
        <v>93</v>
      </c>
      <c r="BX55" s="105" t="s">
        <v>7</v>
      </c>
      <c r="CL55" s="105" t="s">
        <v>22</v>
      </c>
      <c r="CM55" s="105" t="s">
        <v>84</v>
      </c>
    </row>
    <row r="56" spans="1:91" s="5" customFormat="1" ht="37.5" customHeight="1">
      <c r="A56" s="95" t="s">
        <v>79</v>
      </c>
      <c r="B56" s="96"/>
      <c r="C56" s="97"/>
      <c r="D56" s="376" t="s">
        <v>94</v>
      </c>
      <c r="E56" s="376"/>
      <c r="F56" s="376"/>
      <c r="G56" s="376"/>
      <c r="H56" s="376"/>
      <c r="I56" s="98"/>
      <c r="J56" s="376" t="s">
        <v>95</v>
      </c>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4">
        <f>'KVETNICE 04 - SO-04-Dmych...'!J27</f>
        <v>0</v>
      </c>
      <c r="AH56" s="375"/>
      <c r="AI56" s="375"/>
      <c r="AJ56" s="375"/>
      <c r="AK56" s="375"/>
      <c r="AL56" s="375"/>
      <c r="AM56" s="375"/>
      <c r="AN56" s="374">
        <f t="shared" si="0"/>
        <v>0</v>
      </c>
      <c r="AO56" s="375"/>
      <c r="AP56" s="375"/>
      <c r="AQ56" s="99" t="s">
        <v>82</v>
      </c>
      <c r="AR56" s="100"/>
      <c r="AS56" s="101">
        <v>0</v>
      </c>
      <c r="AT56" s="102">
        <f t="shared" si="1"/>
        <v>0</v>
      </c>
      <c r="AU56" s="103">
        <f>'KVETNICE 04 - SO-04-Dmych...'!P91</f>
        <v>0</v>
      </c>
      <c r="AV56" s="102">
        <f>'KVETNICE 04 - SO-04-Dmych...'!J30</f>
        <v>0</v>
      </c>
      <c r="AW56" s="102">
        <f>'KVETNICE 04 - SO-04-Dmych...'!J31</f>
        <v>0</v>
      </c>
      <c r="AX56" s="102">
        <f>'KVETNICE 04 - SO-04-Dmych...'!J32</f>
        <v>0</v>
      </c>
      <c r="AY56" s="102">
        <f>'KVETNICE 04 - SO-04-Dmych...'!J33</f>
        <v>0</v>
      </c>
      <c r="AZ56" s="102">
        <f>'KVETNICE 04 - SO-04-Dmych...'!F30</f>
        <v>0</v>
      </c>
      <c r="BA56" s="102">
        <f>'KVETNICE 04 - SO-04-Dmych...'!F31</f>
        <v>0</v>
      </c>
      <c r="BB56" s="102">
        <f>'KVETNICE 04 - SO-04-Dmych...'!F32</f>
        <v>0</v>
      </c>
      <c r="BC56" s="102">
        <f>'KVETNICE 04 - SO-04-Dmych...'!F33</f>
        <v>0</v>
      </c>
      <c r="BD56" s="104">
        <f>'KVETNICE 04 - SO-04-Dmych...'!F34</f>
        <v>0</v>
      </c>
      <c r="BT56" s="105" t="s">
        <v>24</v>
      </c>
      <c r="BV56" s="105" t="s">
        <v>77</v>
      </c>
      <c r="BW56" s="105" t="s">
        <v>96</v>
      </c>
      <c r="BX56" s="105" t="s">
        <v>7</v>
      </c>
      <c r="CL56" s="105" t="s">
        <v>22</v>
      </c>
      <c r="CM56" s="105" t="s">
        <v>84</v>
      </c>
    </row>
    <row r="57" spans="1:91" s="5" customFormat="1" ht="53.25" customHeight="1">
      <c r="A57" s="95" t="s">
        <v>79</v>
      </c>
      <c r="B57" s="96"/>
      <c r="C57" s="97"/>
      <c r="D57" s="376" t="s">
        <v>97</v>
      </c>
      <c r="E57" s="376"/>
      <c r="F57" s="376"/>
      <c r="G57" s="376"/>
      <c r="H57" s="376"/>
      <c r="I57" s="98"/>
      <c r="J57" s="376" t="s">
        <v>98</v>
      </c>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4">
        <f>'KVĚTNICE 04 VZT - SO-04 D...'!J27</f>
        <v>0</v>
      </c>
      <c r="AH57" s="375"/>
      <c r="AI57" s="375"/>
      <c r="AJ57" s="375"/>
      <c r="AK57" s="375"/>
      <c r="AL57" s="375"/>
      <c r="AM57" s="375"/>
      <c r="AN57" s="374">
        <f t="shared" si="0"/>
        <v>0</v>
      </c>
      <c r="AO57" s="375"/>
      <c r="AP57" s="375"/>
      <c r="AQ57" s="99" t="s">
        <v>82</v>
      </c>
      <c r="AR57" s="100"/>
      <c r="AS57" s="101">
        <v>0</v>
      </c>
      <c r="AT57" s="102">
        <f t="shared" si="1"/>
        <v>0</v>
      </c>
      <c r="AU57" s="103">
        <f>'KVĚTNICE 04 VZT - SO-04 D...'!P78</f>
        <v>0</v>
      </c>
      <c r="AV57" s="102">
        <f>'KVĚTNICE 04 VZT - SO-04 D...'!J30</f>
        <v>0</v>
      </c>
      <c r="AW57" s="102">
        <f>'KVĚTNICE 04 VZT - SO-04 D...'!J31</f>
        <v>0</v>
      </c>
      <c r="AX57" s="102">
        <f>'KVĚTNICE 04 VZT - SO-04 D...'!J32</f>
        <v>0</v>
      </c>
      <c r="AY57" s="102">
        <f>'KVĚTNICE 04 VZT - SO-04 D...'!J33</f>
        <v>0</v>
      </c>
      <c r="AZ57" s="102">
        <f>'KVĚTNICE 04 VZT - SO-04 D...'!F30</f>
        <v>0</v>
      </c>
      <c r="BA57" s="102">
        <f>'KVĚTNICE 04 VZT - SO-04 D...'!F31</f>
        <v>0</v>
      </c>
      <c r="BB57" s="102">
        <f>'KVĚTNICE 04 VZT - SO-04 D...'!F32</f>
        <v>0</v>
      </c>
      <c r="BC57" s="102">
        <f>'KVĚTNICE 04 VZT - SO-04 D...'!F33</f>
        <v>0</v>
      </c>
      <c r="BD57" s="104">
        <f>'KVĚTNICE 04 VZT - SO-04 D...'!F34</f>
        <v>0</v>
      </c>
      <c r="BT57" s="105" t="s">
        <v>24</v>
      </c>
      <c r="BV57" s="105" t="s">
        <v>77</v>
      </c>
      <c r="BW57" s="105" t="s">
        <v>99</v>
      </c>
      <c r="BX57" s="105" t="s">
        <v>7</v>
      </c>
      <c r="CL57" s="105" t="s">
        <v>22</v>
      </c>
      <c r="CM57" s="105" t="s">
        <v>84</v>
      </c>
    </row>
    <row r="58" spans="1:91" s="5" customFormat="1" ht="37.5" customHeight="1">
      <c r="A58" s="95" t="s">
        <v>79</v>
      </c>
      <c r="B58" s="96"/>
      <c r="C58" s="97"/>
      <c r="D58" s="376" t="s">
        <v>100</v>
      </c>
      <c r="E58" s="376"/>
      <c r="F58" s="376"/>
      <c r="G58" s="376"/>
      <c r="H58" s="376"/>
      <c r="I58" s="98"/>
      <c r="J58" s="376" t="s">
        <v>101</v>
      </c>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4">
        <f>'KVETNICE 05 - SO-05-Lapák...'!J27</f>
        <v>0</v>
      </c>
      <c r="AH58" s="375"/>
      <c r="AI58" s="375"/>
      <c r="AJ58" s="375"/>
      <c r="AK58" s="375"/>
      <c r="AL58" s="375"/>
      <c r="AM58" s="375"/>
      <c r="AN58" s="374">
        <f t="shared" si="0"/>
        <v>0</v>
      </c>
      <c r="AO58" s="375"/>
      <c r="AP58" s="375"/>
      <c r="AQ58" s="99" t="s">
        <v>82</v>
      </c>
      <c r="AR58" s="100"/>
      <c r="AS58" s="101">
        <v>0</v>
      </c>
      <c r="AT58" s="102">
        <f t="shared" si="1"/>
        <v>0</v>
      </c>
      <c r="AU58" s="103">
        <f>'KVETNICE 05 - SO-05-Lapák...'!P88</f>
        <v>0</v>
      </c>
      <c r="AV58" s="102">
        <f>'KVETNICE 05 - SO-05-Lapák...'!J30</f>
        <v>0</v>
      </c>
      <c r="AW58" s="102">
        <f>'KVETNICE 05 - SO-05-Lapák...'!J31</f>
        <v>0</v>
      </c>
      <c r="AX58" s="102">
        <f>'KVETNICE 05 - SO-05-Lapák...'!J32</f>
        <v>0</v>
      </c>
      <c r="AY58" s="102">
        <f>'KVETNICE 05 - SO-05-Lapák...'!J33</f>
        <v>0</v>
      </c>
      <c r="AZ58" s="102">
        <f>'KVETNICE 05 - SO-05-Lapák...'!F30</f>
        <v>0</v>
      </c>
      <c r="BA58" s="102">
        <f>'KVETNICE 05 - SO-05-Lapák...'!F31</f>
        <v>0</v>
      </c>
      <c r="BB58" s="102">
        <f>'KVETNICE 05 - SO-05-Lapák...'!F32</f>
        <v>0</v>
      </c>
      <c r="BC58" s="102">
        <f>'KVETNICE 05 - SO-05-Lapák...'!F33</f>
        <v>0</v>
      </c>
      <c r="BD58" s="104">
        <f>'KVETNICE 05 - SO-05-Lapák...'!F34</f>
        <v>0</v>
      </c>
      <c r="BT58" s="105" t="s">
        <v>24</v>
      </c>
      <c r="BV58" s="105" t="s">
        <v>77</v>
      </c>
      <c r="BW58" s="105" t="s">
        <v>102</v>
      </c>
      <c r="BX58" s="105" t="s">
        <v>7</v>
      </c>
      <c r="CL58" s="105" t="s">
        <v>22</v>
      </c>
      <c r="CM58" s="105" t="s">
        <v>84</v>
      </c>
    </row>
    <row r="59" spans="1:91" s="5" customFormat="1" ht="37.5" customHeight="1">
      <c r="A59" s="95" t="s">
        <v>79</v>
      </c>
      <c r="B59" s="96"/>
      <c r="C59" s="97"/>
      <c r="D59" s="376" t="s">
        <v>103</v>
      </c>
      <c r="E59" s="376"/>
      <c r="F59" s="376"/>
      <c r="G59" s="376"/>
      <c r="H59" s="376"/>
      <c r="I59" s="98"/>
      <c r="J59" s="376" t="s">
        <v>104</v>
      </c>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4">
        <f>'KVETNICE 06 - SO-06-Nádrž...'!J27</f>
        <v>0</v>
      </c>
      <c r="AH59" s="375"/>
      <c r="AI59" s="375"/>
      <c r="AJ59" s="375"/>
      <c r="AK59" s="375"/>
      <c r="AL59" s="375"/>
      <c r="AM59" s="375"/>
      <c r="AN59" s="374">
        <f t="shared" si="0"/>
        <v>0</v>
      </c>
      <c r="AO59" s="375"/>
      <c r="AP59" s="375"/>
      <c r="AQ59" s="99" t="s">
        <v>82</v>
      </c>
      <c r="AR59" s="100"/>
      <c r="AS59" s="101">
        <v>0</v>
      </c>
      <c r="AT59" s="102">
        <f t="shared" si="1"/>
        <v>0</v>
      </c>
      <c r="AU59" s="103">
        <f>'KVETNICE 06 - SO-06-Nádrž...'!P82</f>
        <v>0</v>
      </c>
      <c r="AV59" s="102">
        <f>'KVETNICE 06 - SO-06-Nádrž...'!J30</f>
        <v>0</v>
      </c>
      <c r="AW59" s="102">
        <f>'KVETNICE 06 - SO-06-Nádrž...'!J31</f>
        <v>0</v>
      </c>
      <c r="AX59" s="102">
        <f>'KVETNICE 06 - SO-06-Nádrž...'!J32</f>
        <v>0</v>
      </c>
      <c r="AY59" s="102">
        <f>'KVETNICE 06 - SO-06-Nádrž...'!J33</f>
        <v>0</v>
      </c>
      <c r="AZ59" s="102">
        <f>'KVETNICE 06 - SO-06-Nádrž...'!F30</f>
        <v>0</v>
      </c>
      <c r="BA59" s="102">
        <f>'KVETNICE 06 - SO-06-Nádrž...'!F31</f>
        <v>0</v>
      </c>
      <c r="BB59" s="102">
        <f>'KVETNICE 06 - SO-06-Nádrž...'!F32</f>
        <v>0</v>
      </c>
      <c r="BC59" s="102">
        <f>'KVETNICE 06 - SO-06-Nádrž...'!F33</f>
        <v>0</v>
      </c>
      <c r="BD59" s="104">
        <f>'KVETNICE 06 - SO-06-Nádrž...'!F34</f>
        <v>0</v>
      </c>
      <c r="BT59" s="105" t="s">
        <v>24</v>
      </c>
      <c r="BV59" s="105" t="s">
        <v>77</v>
      </c>
      <c r="BW59" s="105" t="s">
        <v>105</v>
      </c>
      <c r="BX59" s="105" t="s">
        <v>7</v>
      </c>
      <c r="CL59" s="105" t="s">
        <v>22</v>
      </c>
      <c r="CM59" s="105" t="s">
        <v>84</v>
      </c>
    </row>
    <row r="60" spans="1:91" s="5" customFormat="1" ht="37.5" customHeight="1">
      <c r="A60" s="95" t="s">
        <v>79</v>
      </c>
      <c r="B60" s="96"/>
      <c r="C60" s="97"/>
      <c r="D60" s="376" t="s">
        <v>106</v>
      </c>
      <c r="E60" s="376"/>
      <c r="F60" s="376"/>
      <c r="G60" s="376"/>
      <c r="H60" s="376"/>
      <c r="I60" s="98"/>
      <c r="J60" s="376" t="s">
        <v>107</v>
      </c>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4">
        <f>'KVETNICE 07 - SO-07-Oplocení'!J27</f>
        <v>0</v>
      </c>
      <c r="AH60" s="375"/>
      <c r="AI60" s="375"/>
      <c r="AJ60" s="375"/>
      <c r="AK60" s="375"/>
      <c r="AL60" s="375"/>
      <c r="AM60" s="375"/>
      <c r="AN60" s="374">
        <f t="shared" si="0"/>
        <v>0</v>
      </c>
      <c r="AO60" s="375"/>
      <c r="AP60" s="375"/>
      <c r="AQ60" s="99" t="s">
        <v>82</v>
      </c>
      <c r="AR60" s="100"/>
      <c r="AS60" s="101">
        <v>0</v>
      </c>
      <c r="AT60" s="102">
        <f t="shared" si="1"/>
        <v>0</v>
      </c>
      <c r="AU60" s="103">
        <f>'KVETNICE 07 - SO-07-Oplocení'!P83</f>
        <v>0</v>
      </c>
      <c r="AV60" s="102">
        <f>'KVETNICE 07 - SO-07-Oplocení'!J30</f>
        <v>0</v>
      </c>
      <c r="AW60" s="102">
        <f>'KVETNICE 07 - SO-07-Oplocení'!J31</f>
        <v>0</v>
      </c>
      <c r="AX60" s="102">
        <f>'KVETNICE 07 - SO-07-Oplocení'!J32</f>
        <v>0</v>
      </c>
      <c r="AY60" s="102">
        <f>'KVETNICE 07 - SO-07-Oplocení'!J33</f>
        <v>0</v>
      </c>
      <c r="AZ60" s="102">
        <f>'KVETNICE 07 - SO-07-Oplocení'!F30</f>
        <v>0</v>
      </c>
      <c r="BA60" s="102">
        <f>'KVETNICE 07 - SO-07-Oplocení'!F31</f>
        <v>0</v>
      </c>
      <c r="BB60" s="102">
        <f>'KVETNICE 07 - SO-07-Oplocení'!F32</f>
        <v>0</v>
      </c>
      <c r="BC60" s="102">
        <f>'KVETNICE 07 - SO-07-Oplocení'!F33</f>
        <v>0</v>
      </c>
      <c r="BD60" s="104">
        <f>'KVETNICE 07 - SO-07-Oplocení'!F34</f>
        <v>0</v>
      </c>
      <c r="BT60" s="105" t="s">
        <v>24</v>
      </c>
      <c r="BV60" s="105" t="s">
        <v>77</v>
      </c>
      <c r="BW60" s="105" t="s">
        <v>108</v>
      </c>
      <c r="BX60" s="105" t="s">
        <v>7</v>
      </c>
      <c r="CL60" s="105" t="s">
        <v>22</v>
      </c>
      <c r="CM60" s="105" t="s">
        <v>84</v>
      </c>
    </row>
    <row r="61" spans="1:91" s="5" customFormat="1" ht="53.25" customHeight="1">
      <c r="A61" s="95" t="s">
        <v>79</v>
      </c>
      <c r="B61" s="96"/>
      <c r="C61" s="97"/>
      <c r="D61" s="376" t="s">
        <v>109</v>
      </c>
      <c r="E61" s="376"/>
      <c r="F61" s="376"/>
      <c r="G61" s="376"/>
      <c r="H61" s="376"/>
      <c r="I61" s="98"/>
      <c r="J61" s="376" t="s">
        <v>110</v>
      </c>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4">
        <f>'KVETNICE 08 - UZ - PS-01-...'!J27</f>
        <v>0</v>
      </c>
      <c r="AH61" s="375"/>
      <c r="AI61" s="375"/>
      <c r="AJ61" s="375"/>
      <c r="AK61" s="375"/>
      <c r="AL61" s="375"/>
      <c r="AM61" s="375"/>
      <c r="AN61" s="374">
        <f t="shared" si="0"/>
        <v>0</v>
      </c>
      <c r="AO61" s="375"/>
      <c r="AP61" s="375"/>
      <c r="AQ61" s="99" t="s">
        <v>82</v>
      </c>
      <c r="AR61" s="100"/>
      <c r="AS61" s="101">
        <v>0</v>
      </c>
      <c r="AT61" s="102">
        <f t="shared" si="1"/>
        <v>0</v>
      </c>
      <c r="AU61" s="103">
        <f>'KVETNICE 08 - UZ - PS-01-...'!P80</f>
        <v>0</v>
      </c>
      <c r="AV61" s="102">
        <f>'KVETNICE 08 - UZ - PS-01-...'!J30</f>
        <v>0</v>
      </c>
      <c r="AW61" s="102">
        <f>'KVETNICE 08 - UZ - PS-01-...'!J31</f>
        <v>0</v>
      </c>
      <c r="AX61" s="102">
        <f>'KVETNICE 08 - UZ - PS-01-...'!J32</f>
        <v>0</v>
      </c>
      <c r="AY61" s="102">
        <f>'KVETNICE 08 - UZ - PS-01-...'!J33</f>
        <v>0</v>
      </c>
      <c r="AZ61" s="102">
        <f>'KVETNICE 08 - UZ - PS-01-...'!F30</f>
        <v>0</v>
      </c>
      <c r="BA61" s="102">
        <f>'KVETNICE 08 - UZ - PS-01-...'!F31</f>
        <v>0</v>
      </c>
      <c r="BB61" s="102">
        <f>'KVETNICE 08 - UZ - PS-01-...'!F32</f>
        <v>0</v>
      </c>
      <c r="BC61" s="102">
        <f>'KVETNICE 08 - UZ - PS-01-...'!F33</f>
        <v>0</v>
      </c>
      <c r="BD61" s="104">
        <f>'KVETNICE 08 - UZ - PS-01-...'!F34</f>
        <v>0</v>
      </c>
      <c r="BT61" s="105" t="s">
        <v>24</v>
      </c>
      <c r="BV61" s="105" t="s">
        <v>77</v>
      </c>
      <c r="BW61" s="105" t="s">
        <v>111</v>
      </c>
      <c r="BX61" s="105" t="s">
        <v>7</v>
      </c>
      <c r="CL61" s="105" t="s">
        <v>22</v>
      </c>
      <c r="CM61" s="105" t="s">
        <v>84</v>
      </c>
    </row>
    <row r="62" spans="1:91" s="5" customFormat="1" ht="53.25" customHeight="1">
      <c r="A62" s="95" t="s">
        <v>79</v>
      </c>
      <c r="B62" s="96"/>
      <c r="C62" s="97"/>
      <c r="D62" s="376" t="s">
        <v>112</v>
      </c>
      <c r="E62" s="376"/>
      <c r="F62" s="376"/>
      <c r="G62" s="376"/>
      <c r="H62" s="376"/>
      <c r="I62" s="98"/>
      <c r="J62" s="376" t="s">
        <v>113</v>
      </c>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4">
        <f>'KVETNICE 08 - NEUZ - PS-0...'!J27</f>
        <v>0</v>
      </c>
      <c r="AH62" s="375"/>
      <c r="AI62" s="375"/>
      <c r="AJ62" s="375"/>
      <c r="AK62" s="375"/>
      <c r="AL62" s="375"/>
      <c r="AM62" s="375"/>
      <c r="AN62" s="374">
        <f t="shared" si="0"/>
        <v>0</v>
      </c>
      <c r="AO62" s="375"/>
      <c r="AP62" s="375"/>
      <c r="AQ62" s="99" t="s">
        <v>82</v>
      </c>
      <c r="AR62" s="100"/>
      <c r="AS62" s="101">
        <v>0</v>
      </c>
      <c r="AT62" s="102">
        <f t="shared" si="1"/>
        <v>0</v>
      </c>
      <c r="AU62" s="103">
        <f>'KVETNICE 08 - NEUZ - PS-0...'!P78</f>
        <v>0</v>
      </c>
      <c r="AV62" s="102">
        <f>'KVETNICE 08 - NEUZ - PS-0...'!J30</f>
        <v>0</v>
      </c>
      <c r="AW62" s="102">
        <f>'KVETNICE 08 - NEUZ - PS-0...'!J31</f>
        <v>0</v>
      </c>
      <c r="AX62" s="102">
        <f>'KVETNICE 08 - NEUZ - PS-0...'!J32</f>
        <v>0</v>
      </c>
      <c r="AY62" s="102">
        <f>'KVETNICE 08 - NEUZ - PS-0...'!J33</f>
        <v>0</v>
      </c>
      <c r="AZ62" s="102">
        <f>'KVETNICE 08 - NEUZ - PS-0...'!F30</f>
        <v>0</v>
      </c>
      <c r="BA62" s="102">
        <f>'KVETNICE 08 - NEUZ - PS-0...'!F31</f>
        <v>0</v>
      </c>
      <c r="BB62" s="102">
        <f>'KVETNICE 08 - NEUZ - PS-0...'!F32</f>
        <v>0</v>
      </c>
      <c r="BC62" s="102">
        <f>'KVETNICE 08 - NEUZ - PS-0...'!F33</f>
        <v>0</v>
      </c>
      <c r="BD62" s="104">
        <f>'KVETNICE 08 - NEUZ - PS-0...'!F34</f>
        <v>0</v>
      </c>
      <c r="BT62" s="105" t="s">
        <v>24</v>
      </c>
      <c r="BV62" s="105" t="s">
        <v>77</v>
      </c>
      <c r="BW62" s="105" t="s">
        <v>114</v>
      </c>
      <c r="BX62" s="105" t="s">
        <v>7</v>
      </c>
      <c r="CL62" s="105" t="s">
        <v>22</v>
      </c>
      <c r="CM62" s="105" t="s">
        <v>84</v>
      </c>
    </row>
    <row r="63" spans="1:91" s="5" customFormat="1" ht="37.5" customHeight="1">
      <c r="B63" s="96"/>
      <c r="C63" s="97"/>
      <c r="D63" s="376" t="s">
        <v>115</v>
      </c>
      <c r="E63" s="376"/>
      <c r="F63" s="376"/>
      <c r="G63" s="376"/>
      <c r="H63" s="376"/>
      <c r="I63" s="98"/>
      <c r="J63" s="376" t="s">
        <v>116</v>
      </c>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7">
        <f>ROUND(SUM(AG64:AG66),2)</f>
        <v>0</v>
      </c>
      <c r="AH63" s="375"/>
      <c r="AI63" s="375"/>
      <c r="AJ63" s="375"/>
      <c r="AK63" s="375"/>
      <c r="AL63" s="375"/>
      <c r="AM63" s="375"/>
      <c r="AN63" s="374">
        <f t="shared" si="0"/>
        <v>0</v>
      </c>
      <c r="AO63" s="375"/>
      <c r="AP63" s="375"/>
      <c r="AQ63" s="99" t="s">
        <v>82</v>
      </c>
      <c r="AR63" s="100"/>
      <c r="AS63" s="101">
        <f>ROUND(SUM(AS64:AS66),2)</f>
        <v>0</v>
      </c>
      <c r="AT63" s="102">
        <f t="shared" si="1"/>
        <v>0</v>
      </c>
      <c r="AU63" s="103">
        <f>ROUND(SUM(AU64:AU66),5)</f>
        <v>0</v>
      </c>
      <c r="AV63" s="102">
        <f>ROUND(AZ63*L26,2)</f>
        <v>0</v>
      </c>
      <c r="AW63" s="102">
        <f>ROUND(BA63*L27,2)</f>
        <v>0</v>
      </c>
      <c r="AX63" s="102">
        <f>ROUND(BB63*L26,2)</f>
        <v>0</v>
      </c>
      <c r="AY63" s="102">
        <f>ROUND(BC63*L27,2)</f>
        <v>0</v>
      </c>
      <c r="AZ63" s="102">
        <f>ROUND(SUM(AZ64:AZ66),2)</f>
        <v>0</v>
      </c>
      <c r="BA63" s="102">
        <f>ROUND(SUM(BA64:BA66),2)</f>
        <v>0</v>
      </c>
      <c r="BB63" s="102">
        <f>ROUND(SUM(BB64:BB66),2)</f>
        <v>0</v>
      </c>
      <c r="BC63" s="102">
        <f>ROUND(SUM(BC64:BC66),2)</f>
        <v>0</v>
      </c>
      <c r="BD63" s="104">
        <f>ROUND(SUM(BD64:BD66),2)</f>
        <v>0</v>
      </c>
      <c r="BS63" s="105" t="s">
        <v>74</v>
      </c>
      <c r="BT63" s="105" t="s">
        <v>24</v>
      </c>
      <c r="BU63" s="105" t="s">
        <v>76</v>
      </c>
      <c r="BV63" s="105" t="s">
        <v>77</v>
      </c>
      <c r="BW63" s="105" t="s">
        <v>117</v>
      </c>
      <c r="BX63" s="105" t="s">
        <v>7</v>
      </c>
      <c r="CL63" s="105" t="s">
        <v>22</v>
      </c>
      <c r="CM63" s="105" t="s">
        <v>84</v>
      </c>
    </row>
    <row r="64" spans="1:91" s="6" customFormat="1" ht="22.5" customHeight="1">
      <c r="A64" s="95" t="s">
        <v>79</v>
      </c>
      <c r="B64" s="106"/>
      <c r="C64" s="107"/>
      <c r="D64" s="107"/>
      <c r="E64" s="380" t="s">
        <v>118</v>
      </c>
      <c r="F64" s="380"/>
      <c r="G64" s="380"/>
      <c r="H64" s="380"/>
      <c r="I64" s="380"/>
      <c r="J64" s="107"/>
      <c r="K64" s="380" t="s">
        <v>119</v>
      </c>
      <c r="L64" s="380"/>
      <c r="M64" s="380"/>
      <c r="N64" s="380"/>
      <c r="O64" s="380"/>
      <c r="P64" s="380"/>
      <c r="Q64" s="380"/>
      <c r="R64" s="380"/>
      <c r="S64" s="380"/>
      <c r="T64" s="380"/>
      <c r="U64" s="380"/>
      <c r="V64" s="380"/>
      <c r="W64" s="380"/>
      <c r="X64" s="380"/>
      <c r="Y64" s="380"/>
      <c r="Z64" s="380"/>
      <c r="AA64" s="380"/>
      <c r="AB64" s="380"/>
      <c r="AC64" s="380"/>
      <c r="AD64" s="380"/>
      <c r="AE64" s="380"/>
      <c r="AF64" s="380"/>
      <c r="AG64" s="378">
        <f>'D1.4.el - Silnoproudá ele...'!J29</f>
        <v>0</v>
      </c>
      <c r="AH64" s="379"/>
      <c r="AI64" s="379"/>
      <c r="AJ64" s="379"/>
      <c r="AK64" s="379"/>
      <c r="AL64" s="379"/>
      <c r="AM64" s="379"/>
      <c r="AN64" s="378">
        <f t="shared" si="0"/>
        <v>0</v>
      </c>
      <c r="AO64" s="379"/>
      <c r="AP64" s="379"/>
      <c r="AQ64" s="108" t="s">
        <v>120</v>
      </c>
      <c r="AR64" s="109"/>
      <c r="AS64" s="110">
        <v>0</v>
      </c>
      <c r="AT64" s="111">
        <f t="shared" si="1"/>
        <v>0</v>
      </c>
      <c r="AU64" s="112">
        <f>'D1.4.el - Silnoproudá ele...'!P86</f>
        <v>0</v>
      </c>
      <c r="AV64" s="111">
        <f>'D1.4.el - Silnoproudá ele...'!J32</f>
        <v>0</v>
      </c>
      <c r="AW64" s="111">
        <f>'D1.4.el - Silnoproudá ele...'!J33</f>
        <v>0</v>
      </c>
      <c r="AX64" s="111">
        <f>'D1.4.el - Silnoproudá ele...'!J34</f>
        <v>0</v>
      </c>
      <c r="AY64" s="111">
        <f>'D1.4.el - Silnoproudá ele...'!J35</f>
        <v>0</v>
      </c>
      <c r="AZ64" s="111">
        <f>'D1.4.el - Silnoproudá ele...'!F32</f>
        <v>0</v>
      </c>
      <c r="BA64" s="111">
        <f>'D1.4.el - Silnoproudá ele...'!F33</f>
        <v>0</v>
      </c>
      <c r="BB64" s="111">
        <f>'D1.4.el - Silnoproudá ele...'!F34</f>
        <v>0</v>
      </c>
      <c r="BC64" s="111">
        <f>'D1.4.el - Silnoproudá ele...'!F35</f>
        <v>0</v>
      </c>
      <c r="BD64" s="113">
        <f>'D1.4.el - Silnoproudá ele...'!F36</f>
        <v>0</v>
      </c>
      <c r="BT64" s="114" t="s">
        <v>84</v>
      </c>
      <c r="BV64" s="114" t="s">
        <v>77</v>
      </c>
      <c r="BW64" s="114" t="s">
        <v>121</v>
      </c>
      <c r="BX64" s="114" t="s">
        <v>117</v>
      </c>
      <c r="CL64" s="114" t="s">
        <v>22</v>
      </c>
    </row>
    <row r="65" spans="1:91" s="6" customFormat="1" ht="22.5" customHeight="1">
      <c r="A65" s="95" t="s">
        <v>79</v>
      </c>
      <c r="B65" s="106"/>
      <c r="C65" s="107"/>
      <c r="D65" s="107"/>
      <c r="E65" s="380" t="s">
        <v>122</v>
      </c>
      <c r="F65" s="380"/>
      <c r="G65" s="380"/>
      <c r="H65" s="380"/>
      <c r="I65" s="380"/>
      <c r="J65" s="107"/>
      <c r="K65" s="380" t="s">
        <v>123</v>
      </c>
      <c r="L65" s="380"/>
      <c r="M65" s="380"/>
      <c r="N65" s="380"/>
      <c r="O65" s="380"/>
      <c r="P65" s="380"/>
      <c r="Q65" s="380"/>
      <c r="R65" s="380"/>
      <c r="S65" s="380"/>
      <c r="T65" s="380"/>
      <c r="U65" s="380"/>
      <c r="V65" s="380"/>
      <c r="W65" s="380"/>
      <c r="X65" s="380"/>
      <c r="Y65" s="380"/>
      <c r="Z65" s="380"/>
      <c r="AA65" s="380"/>
      <c r="AB65" s="380"/>
      <c r="AC65" s="380"/>
      <c r="AD65" s="380"/>
      <c r="AE65" s="380"/>
      <c r="AF65" s="380"/>
      <c r="AG65" s="378">
        <f>'IO01 - Osvětlení areálu'!J29</f>
        <v>0</v>
      </c>
      <c r="AH65" s="379"/>
      <c r="AI65" s="379"/>
      <c r="AJ65" s="379"/>
      <c r="AK65" s="379"/>
      <c r="AL65" s="379"/>
      <c r="AM65" s="379"/>
      <c r="AN65" s="378">
        <f t="shared" si="0"/>
        <v>0</v>
      </c>
      <c r="AO65" s="379"/>
      <c r="AP65" s="379"/>
      <c r="AQ65" s="108" t="s">
        <v>120</v>
      </c>
      <c r="AR65" s="109"/>
      <c r="AS65" s="110">
        <v>0</v>
      </c>
      <c r="AT65" s="111">
        <f t="shared" si="1"/>
        <v>0</v>
      </c>
      <c r="AU65" s="112">
        <f>'IO01 - Osvětlení areálu'!P87</f>
        <v>0</v>
      </c>
      <c r="AV65" s="111">
        <f>'IO01 - Osvětlení areálu'!J32</f>
        <v>0</v>
      </c>
      <c r="AW65" s="111">
        <f>'IO01 - Osvětlení areálu'!J33</f>
        <v>0</v>
      </c>
      <c r="AX65" s="111">
        <f>'IO01 - Osvětlení areálu'!J34</f>
        <v>0</v>
      </c>
      <c r="AY65" s="111">
        <f>'IO01 - Osvětlení areálu'!J35</f>
        <v>0</v>
      </c>
      <c r="AZ65" s="111">
        <f>'IO01 - Osvětlení areálu'!F32</f>
        <v>0</v>
      </c>
      <c r="BA65" s="111">
        <f>'IO01 - Osvětlení areálu'!F33</f>
        <v>0</v>
      </c>
      <c r="BB65" s="111">
        <f>'IO01 - Osvětlení areálu'!F34</f>
        <v>0</v>
      </c>
      <c r="BC65" s="111">
        <f>'IO01 - Osvětlení areálu'!F35</f>
        <v>0</v>
      </c>
      <c r="BD65" s="113">
        <f>'IO01 - Osvětlení areálu'!F36</f>
        <v>0</v>
      </c>
      <c r="BT65" s="114" t="s">
        <v>84</v>
      </c>
      <c r="BV65" s="114" t="s">
        <v>77</v>
      </c>
      <c r="BW65" s="114" t="s">
        <v>124</v>
      </c>
      <c r="BX65" s="114" t="s">
        <v>117</v>
      </c>
      <c r="CL65" s="114" t="s">
        <v>22</v>
      </c>
    </row>
    <row r="66" spans="1:91" s="6" customFormat="1" ht="22.5" customHeight="1">
      <c r="A66" s="95" t="s">
        <v>79</v>
      </c>
      <c r="B66" s="106"/>
      <c r="C66" s="107"/>
      <c r="D66" s="107"/>
      <c r="E66" s="380" t="s">
        <v>125</v>
      </c>
      <c r="F66" s="380"/>
      <c r="G66" s="380"/>
      <c r="H66" s="380"/>
      <c r="I66" s="380"/>
      <c r="J66" s="107"/>
      <c r="K66" s="380" t="s">
        <v>116</v>
      </c>
      <c r="L66" s="380"/>
      <c r="M66" s="380"/>
      <c r="N66" s="380"/>
      <c r="O66" s="380"/>
      <c r="P66" s="380"/>
      <c r="Q66" s="380"/>
      <c r="R66" s="380"/>
      <c r="S66" s="380"/>
      <c r="T66" s="380"/>
      <c r="U66" s="380"/>
      <c r="V66" s="380"/>
      <c r="W66" s="380"/>
      <c r="X66" s="380"/>
      <c r="Y66" s="380"/>
      <c r="Z66" s="380"/>
      <c r="AA66" s="380"/>
      <c r="AB66" s="380"/>
      <c r="AC66" s="380"/>
      <c r="AD66" s="380"/>
      <c r="AE66" s="380"/>
      <c r="AF66" s="380"/>
      <c r="AG66" s="378">
        <f>'PS 02 - Elektroinstalace'!J29</f>
        <v>0</v>
      </c>
      <c r="AH66" s="379"/>
      <c r="AI66" s="379"/>
      <c r="AJ66" s="379"/>
      <c r="AK66" s="379"/>
      <c r="AL66" s="379"/>
      <c r="AM66" s="379"/>
      <c r="AN66" s="378">
        <f t="shared" si="0"/>
        <v>0</v>
      </c>
      <c r="AO66" s="379"/>
      <c r="AP66" s="379"/>
      <c r="AQ66" s="108" t="s">
        <v>120</v>
      </c>
      <c r="AR66" s="109"/>
      <c r="AS66" s="110">
        <v>0</v>
      </c>
      <c r="AT66" s="111">
        <f t="shared" si="1"/>
        <v>0</v>
      </c>
      <c r="AU66" s="112">
        <f>'PS 02 - Elektroinstalace'!P87</f>
        <v>0</v>
      </c>
      <c r="AV66" s="111">
        <f>'PS 02 - Elektroinstalace'!J32</f>
        <v>0</v>
      </c>
      <c r="AW66" s="111">
        <f>'PS 02 - Elektroinstalace'!J33</f>
        <v>0</v>
      </c>
      <c r="AX66" s="111">
        <f>'PS 02 - Elektroinstalace'!J34</f>
        <v>0</v>
      </c>
      <c r="AY66" s="111">
        <f>'PS 02 - Elektroinstalace'!J35</f>
        <v>0</v>
      </c>
      <c r="AZ66" s="111">
        <f>'PS 02 - Elektroinstalace'!F32</f>
        <v>0</v>
      </c>
      <c r="BA66" s="111">
        <f>'PS 02 - Elektroinstalace'!F33</f>
        <v>0</v>
      </c>
      <c r="BB66" s="111">
        <f>'PS 02 - Elektroinstalace'!F34</f>
        <v>0</v>
      </c>
      <c r="BC66" s="111">
        <f>'PS 02 - Elektroinstalace'!F35</f>
        <v>0</v>
      </c>
      <c r="BD66" s="113">
        <f>'PS 02 - Elektroinstalace'!F36</f>
        <v>0</v>
      </c>
      <c r="BT66" s="114" t="s">
        <v>84</v>
      </c>
      <c r="BV66" s="114" t="s">
        <v>77</v>
      </c>
      <c r="BW66" s="114" t="s">
        <v>126</v>
      </c>
      <c r="BX66" s="114" t="s">
        <v>117</v>
      </c>
      <c r="CL66" s="114" t="s">
        <v>22</v>
      </c>
    </row>
    <row r="67" spans="1:91" s="5" customFormat="1" ht="37.5" customHeight="1">
      <c r="A67" s="95" t="s">
        <v>79</v>
      </c>
      <c r="B67" s="96"/>
      <c r="C67" s="97"/>
      <c r="D67" s="376" t="s">
        <v>127</v>
      </c>
      <c r="E67" s="376"/>
      <c r="F67" s="376"/>
      <c r="G67" s="376"/>
      <c r="H67" s="376"/>
      <c r="I67" s="98"/>
      <c r="J67" s="376" t="s">
        <v>128</v>
      </c>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4">
        <f>'KVETNICE 12 - VRN'!J27</f>
        <v>0</v>
      </c>
      <c r="AH67" s="375"/>
      <c r="AI67" s="375"/>
      <c r="AJ67" s="375"/>
      <c r="AK67" s="375"/>
      <c r="AL67" s="375"/>
      <c r="AM67" s="375"/>
      <c r="AN67" s="374">
        <f t="shared" si="0"/>
        <v>0</v>
      </c>
      <c r="AO67" s="375"/>
      <c r="AP67" s="375"/>
      <c r="AQ67" s="99" t="s">
        <v>82</v>
      </c>
      <c r="AR67" s="100"/>
      <c r="AS67" s="115">
        <v>0</v>
      </c>
      <c r="AT67" s="116">
        <f t="shared" si="1"/>
        <v>0</v>
      </c>
      <c r="AU67" s="117">
        <f>'KVETNICE 12 - VRN'!P80</f>
        <v>0</v>
      </c>
      <c r="AV67" s="116">
        <f>'KVETNICE 12 - VRN'!J30</f>
        <v>0</v>
      </c>
      <c r="AW67" s="116">
        <f>'KVETNICE 12 - VRN'!J31</f>
        <v>0</v>
      </c>
      <c r="AX67" s="116">
        <f>'KVETNICE 12 - VRN'!J32</f>
        <v>0</v>
      </c>
      <c r="AY67" s="116">
        <f>'KVETNICE 12 - VRN'!J33</f>
        <v>0</v>
      </c>
      <c r="AZ67" s="116">
        <f>'KVETNICE 12 - VRN'!F30</f>
        <v>0</v>
      </c>
      <c r="BA67" s="116">
        <f>'KVETNICE 12 - VRN'!F31</f>
        <v>0</v>
      </c>
      <c r="BB67" s="116">
        <f>'KVETNICE 12 - VRN'!F32</f>
        <v>0</v>
      </c>
      <c r="BC67" s="116">
        <f>'KVETNICE 12 - VRN'!F33</f>
        <v>0</v>
      </c>
      <c r="BD67" s="118">
        <f>'KVETNICE 12 - VRN'!F34</f>
        <v>0</v>
      </c>
      <c r="BT67" s="105" t="s">
        <v>24</v>
      </c>
      <c r="BV67" s="105" t="s">
        <v>77</v>
      </c>
      <c r="BW67" s="105" t="s">
        <v>129</v>
      </c>
      <c r="BX67" s="105" t="s">
        <v>7</v>
      </c>
      <c r="CL67" s="105" t="s">
        <v>22</v>
      </c>
      <c r="CM67" s="105" t="s">
        <v>84</v>
      </c>
    </row>
    <row r="68" spans="1:91" s="1" customFormat="1" ht="30" customHeight="1">
      <c r="B68" s="40"/>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0"/>
    </row>
    <row r="69" spans="1:91" s="1" customFormat="1" ht="6.95" customHeight="1">
      <c r="B69" s="55"/>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60"/>
    </row>
  </sheetData>
  <sheetProtection password="CC35" sheet="1" objects="1" scenarios="1" formatCells="0" formatColumns="0" formatRows="0" sort="0" autoFilter="0"/>
  <mergeCells count="101">
    <mergeCell ref="AN67:AP67"/>
    <mergeCell ref="AG67:AM67"/>
    <mergeCell ref="D67:H67"/>
    <mergeCell ref="J67:AF67"/>
    <mergeCell ref="AG51:AM51"/>
    <mergeCell ref="AN51:AP51"/>
    <mergeCell ref="AR2:BE2"/>
    <mergeCell ref="AN64:AP64"/>
    <mergeCell ref="AG64:AM64"/>
    <mergeCell ref="E64:I64"/>
    <mergeCell ref="K64:AF64"/>
    <mergeCell ref="AN65:AP65"/>
    <mergeCell ref="AG65:AM65"/>
    <mergeCell ref="E65:I65"/>
    <mergeCell ref="K65:AF65"/>
    <mergeCell ref="AN66:AP66"/>
    <mergeCell ref="AG66:AM66"/>
    <mergeCell ref="E66:I66"/>
    <mergeCell ref="K66:AF66"/>
    <mergeCell ref="AN61:AP61"/>
    <mergeCell ref="AG61:AM61"/>
    <mergeCell ref="D61:H61"/>
    <mergeCell ref="J61:AF61"/>
    <mergeCell ref="AN62:AP62"/>
    <mergeCell ref="AG62:AM62"/>
    <mergeCell ref="D62:H62"/>
    <mergeCell ref="J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D60:H60"/>
    <mergeCell ref="J60:AF60"/>
    <mergeCell ref="AN55:AP55"/>
    <mergeCell ref="AG55:AM55"/>
    <mergeCell ref="D55:H55"/>
    <mergeCell ref="J55:AF55"/>
    <mergeCell ref="AN56:AP56"/>
    <mergeCell ref="AG56:AM56"/>
    <mergeCell ref="D56:H56"/>
    <mergeCell ref="J56:AF56"/>
    <mergeCell ref="AN57:AP57"/>
    <mergeCell ref="AG57:AM57"/>
    <mergeCell ref="D57:H57"/>
    <mergeCell ref="J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2" location="'KVETNICE 01 - SO-01-Zpevn...'!C2" display="/"/>
    <hyperlink ref="A53" location="'KVETNICE 02 - SO-02-Stave...'!C2" display="/"/>
    <hyperlink ref="A54" location="'KVETNICE 03 - UZ - SO-03-...'!C2" display="/"/>
    <hyperlink ref="A55" location="'KVETNICE 03 - NEUZ - SO-0...'!C2" display="/"/>
    <hyperlink ref="A56" location="'KVETNICE 04 - SO-04-Dmych...'!C2" display="/"/>
    <hyperlink ref="A57" location="'KVĚTNICE 04 VZT - SO-04 D...'!C2" display="/"/>
    <hyperlink ref="A58" location="'KVETNICE 05 - SO-05-Lapák...'!C2" display="/"/>
    <hyperlink ref="A59" location="'KVETNICE 06 - SO-06-Nádrž...'!C2" display="/"/>
    <hyperlink ref="A60" location="'KVETNICE 07 - SO-07-Oplocení'!C2" display="/"/>
    <hyperlink ref="A61" location="'KVETNICE 08 - UZ - PS-01-...'!C2" display="/"/>
    <hyperlink ref="A62" location="'KVETNICE 08 - NEUZ - PS-0...'!C2" display="/"/>
    <hyperlink ref="A64" location="'D1.4.el - Silnoproudá ele...'!C2" display="/"/>
    <hyperlink ref="A65" location="'IO01 - Osvětlení areálu'!C2" display="/"/>
    <hyperlink ref="A66" location="'PS 02 - Elektroinstalace'!C2" display="/"/>
    <hyperlink ref="A67" location="'KVETNICE 12 - VR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108</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1360</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ROUND(J83,2)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ROUND(SUM(BE83:BE116), 2)</f>
        <v>0</v>
      </c>
      <c r="G30" s="41"/>
      <c r="H30" s="41"/>
      <c r="I30" s="139">
        <v>0.21</v>
      </c>
      <c r="J30" s="138">
        <f>ROUND(ROUND((SUM(BE83:BE116)), 2)*I30, 2)</f>
        <v>0</v>
      </c>
      <c r="K30" s="44"/>
    </row>
    <row r="31" spans="2:11" s="1" customFormat="1" ht="14.45" customHeight="1">
      <c r="B31" s="40"/>
      <c r="C31" s="41"/>
      <c r="D31" s="41"/>
      <c r="E31" s="48" t="s">
        <v>47</v>
      </c>
      <c r="F31" s="138">
        <f>ROUND(SUM(BF83:BF116), 2)</f>
        <v>0</v>
      </c>
      <c r="G31" s="41"/>
      <c r="H31" s="41"/>
      <c r="I31" s="139">
        <v>0.15</v>
      </c>
      <c r="J31" s="138">
        <f>ROUND(ROUND((SUM(BF83:BF116)), 2)*I31, 2)</f>
        <v>0</v>
      </c>
      <c r="K31" s="44"/>
    </row>
    <row r="32" spans="2:11" s="1" customFormat="1" ht="14.45" hidden="1" customHeight="1">
      <c r="B32" s="40"/>
      <c r="C32" s="41"/>
      <c r="D32" s="41"/>
      <c r="E32" s="48" t="s">
        <v>48</v>
      </c>
      <c r="F32" s="138">
        <f>ROUND(SUM(BG83:BG116), 2)</f>
        <v>0</v>
      </c>
      <c r="G32" s="41"/>
      <c r="H32" s="41"/>
      <c r="I32" s="139">
        <v>0.21</v>
      </c>
      <c r="J32" s="138">
        <v>0</v>
      </c>
      <c r="K32" s="44"/>
    </row>
    <row r="33" spans="2:11" s="1" customFormat="1" ht="14.45" hidden="1" customHeight="1">
      <c r="B33" s="40"/>
      <c r="C33" s="41"/>
      <c r="D33" s="41"/>
      <c r="E33" s="48" t="s">
        <v>49</v>
      </c>
      <c r="F33" s="138">
        <f>ROUND(SUM(BH83:BH116), 2)</f>
        <v>0</v>
      </c>
      <c r="G33" s="41"/>
      <c r="H33" s="41"/>
      <c r="I33" s="139">
        <v>0.15</v>
      </c>
      <c r="J33" s="138">
        <v>0</v>
      </c>
      <c r="K33" s="44"/>
    </row>
    <row r="34" spans="2:11" s="1" customFormat="1" ht="14.45" hidden="1" customHeight="1">
      <c r="B34" s="40"/>
      <c r="C34" s="41"/>
      <c r="D34" s="41"/>
      <c r="E34" s="48" t="s">
        <v>50</v>
      </c>
      <c r="F34" s="138">
        <f>ROUND(SUM(BI83:BI116),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07 - SO-07-Oplocení</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J83</f>
        <v>0</v>
      </c>
      <c r="K56" s="44"/>
      <c r="AU56" s="23" t="s">
        <v>142</v>
      </c>
    </row>
    <row r="57" spans="2:47" s="8" customFormat="1" ht="24.95" customHeight="1">
      <c r="B57" s="157"/>
      <c r="C57" s="158"/>
      <c r="D57" s="159" t="s">
        <v>392</v>
      </c>
      <c r="E57" s="160"/>
      <c r="F57" s="160"/>
      <c r="G57" s="160"/>
      <c r="H57" s="160"/>
      <c r="I57" s="161"/>
      <c r="J57" s="162">
        <f>J84</f>
        <v>0</v>
      </c>
      <c r="K57" s="163"/>
    </row>
    <row r="58" spans="2:47" s="9" customFormat="1" ht="19.899999999999999" customHeight="1">
      <c r="B58" s="164"/>
      <c r="C58" s="165"/>
      <c r="D58" s="166" t="s">
        <v>393</v>
      </c>
      <c r="E58" s="167"/>
      <c r="F58" s="167"/>
      <c r="G58" s="167"/>
      <c r="H58" s="167"/>
      <c r="I58" s="168"/>
      <c r="J58" s="169">
        <f>J85</f>
        <v>0</v>
      </c>
      <c r="K58" s="170"/>
    </row>
    <row r="59" spans="2:47" s="9" customFormat="1" ht="19.899999999999999" customHeight="1">
      <c r="B59" s="164"/>
      <c r="C59" s="165"/>
      <c r="D59" s="166" t="s">
        <v>782</v>
      </c>
      <c r="E59" s="167"/>
      <c r="F59" s="167"/>
      <c r="G59" s="167"/>
      <c r="H59" s="167"/>
      <c r="I59" s="168"/>
      <c r="J59" s="169">
        <f>J93</f>
        <v>0</v>
      </c>
      <c r="K59" s="170"/>
    </row>
    <row r="60" spans="2:47" s="9" customFormat="1" ht="19.899999999999999" customHeight="1">
      <c r="B60" s="164"/>
      <c r="C60" s="165"/>
      <c r="D60" s="166" t="s">
        <v>394</v>
      </c>
      <c r="E60" s="167"/>
      <c r="F60" s="167"/>
      <c r="G60" s="167"/>
      <c r="H60" s="167"/>
      <c r="I60" s="168"/>
      <c r="J60" s="169">
        <f>J96</f>
        <v>0</v>
      </c>
      <c r="K60" s="170"/>
    </row>
    <row r="61" spans="2:47" s="9" customFormat="1" ht="19.899999999999999" customHeight="1">
      <c r="B61" s="164"/>
      <c r="C61" s="165"/>
      <c r="D61" s="166" t="s">
        <v>397</v>
      </c>
      <c r="E61" s="167"/>
      <c r="F61" s="167"/>
      <c r="G61" s="167"/>
      <c r="H61" s="167"/>
      <c r="I61" s="168"/>
      <c r="J61" s="169">
        <f>J104</f>
        <v>0</v>
      </c>
      <c r="K61" s="170"/>
    </row>
    <row r="62" spans="2:47" s="9" customFormat="1" ht="19.899999999999999" customHeight="1">
      <c r="B62" s="164"/>
      <c r="C62" s="165"/>
      <c r="D62" s="166" t="s">
        <v>398</v>
      </c>
      <c r="E62" s="167"/>
      <c r="F62" s="167"/>
      <c r="G62" s="167"/>
      <c r="H62" s="167"/>
      <c r="I62" s="168"/>
      <c r="J62" s="169">
        <f>J109</f>
        <v>0</v>
      </c>
      <c r="K62" s="170"/>
    </row>
    <row r="63" spans="2:47" s="9" customFormat="1" ht="19.899999999999999" customHeight="1">
      <c r="B63" s="164"/>
      <c r="C63" s="165"/>
      <c r="D63" s="166" t="s">
        <v>399</v>
      </c>
      <c r="E63" s="167"/>
      <c r="F63" s="167"/>
      <c r="G63" s="167"/>
      <c r="H63" s="167"/>
      <c r="I63" s="168"/>
      <c r="J63" s="169">
        <f>J115</f>
        <v>0</v>
      </c>
      <c r="K63" s="170"/>
    </row>
    <row r="64" spans="2:47" s="1" customFormat="1" ht="21.75" customHeight="1">
      <c r="B64" s="40"/>
      <c r="C64" s="41"/>
      <c r="D64" s="41"/>
      <c r="E64" s="41"/>
      <c r="F64" s="41"/>
      <c r="G64" s="41"/>
      <c r="H64" s="41"/>
      <c r="I64" s="126"/>
      <c r="J64" s="41"/>
      <c r="K64" s="44"/>
    </row>
    <row r="65" spans="2:12" s="1" customFormat="1" ht="6.95" customHeight="1">
      <c r="B65" s="55"/>
      <c r="C65" s="56"/>
      <c r="D65" s="56"/>
      <c r="E65" s="56"/>
      <c r="F65" s="56"/>
      <c r="G65" s="56"/>
      <c r="H65" s="56"/>
      <c r="I65" s="147"/>
      <c r="J65" s="56"/>
      <c r="K65" s="57"/>
    </row>
    <row r="69" spans="2:12" s="1" customFormat="1" ht="6.95" customHeight="1">
      <c r="B69" s="58"/>
      <c r="C69" s="59"/>
      <c r="D69" s="59"/>
      <c r="E69" s="59"/>
      <c r="F69" s="59"/>
      <c r="G69" s="59"/>
      <c r="H69" s="59"/>
      <c r="I69" s="150"/>
      <c r="J69" s="59"/>
      <c r="K69" s="59"/>
      <c r="L69" s="60"/>
    </row>
    <row r="70" spans="2:12" s="1" customFormat="1" ht="36.950000000000003" customHeight="1">
      <c r="B70" s="40"/>
      <c r="C70" s="61" t="s">
        <v>149</v>
      </c>
      <c r="D70" s="62"/>
      <c r="E70" s="62"/>
      <c r="F70" s="62"/>
      <c r="G70" s="62"/>
      <c r="H70" s="62"/>
      <c r="I70" s="171"/>
      <c r="J70" s="62"/>
      <c r="K70" s="62"/>
      <c r="L70" s="60"/>
    </row>
    <row r="71" spans="2:12" s="1" customFormat="1" ht="6.95" customHeight="1">
      <c r="B71" s="40"/>
      <c r="C71" s="62"/>
      <c r="D71" s="62"/>
      <c r="E71" s="62"/>
      <c r="F71" s="62"/>
      <c r="G71" s="62"/>
      <c r="H71" s="62"/>
      <c r="I71" s="171"/>
      <c r="J71" s="62"/>
      <c r="K71" s="62"/>
      <c r="L71" s="60"/>
    </row>
    <row r="72" spans="2:12" s="1" customFormat="1" ht="14.45" customHeight="1">
      <c r="B72" s="40"/>
      <c r="C72" s="64" t="s">
        <v>18</v>
      </c>
      <c r="D72" s="62"/>
      <c r="E72" s="62"/>
      <c r="F72" s="62"/>
      <c r="G72" s="62"/>
      <c r="H72" s="62"/>
      <c r="I72" s="171"/>
      <c r="J72" s="62"/>
      <c r="K72" s="62"/>
      <c r="L72" s="60"/>
    </row>
    <row r="73" spans="2:12" s="1" customFormat="1" ht="22.5" customHeight="1">
      <c r="B73" s="40"/>
      <c r="C73" s="62"/>
      <c r="D73" s="62"/>
      <c r="E73" s="388" t="str">
        <f>E7</f>
        <v>Rozšíření kapacity ČOV Květnice na cílový stav 4 500 EO</v>
      </c>
      <c r="F73" s="389"/>
      <c r="G73" s="389"/>
      <c r="H73" s="389"/>
      <c r="I73" s="171"/>
      <c r="J73" s="62"/>
      <c r="K73" s="62"/>
      <c r="L73" s="60"/>
    </row>
    <row r="74" spans="2:12" s="1" customFormat="1" ht="14.45" customHeight="1">
      <c r="B74" s="40"/>
      <c r="C74" s="64" t="s">
        <v>136</v>
      </c>
      <c r="D74" s="62"/>
      <c r="E74" s="62"/>
      <c r="F74" s="62"/>
      <c r="G74" s="62"/>
      <c r="H74" s="62"/>
      <c r="I74" s="171"/>
      <c r="J74" s="62"/>
      <c r="K74" s="62"/>
      <c r="L74" s="60"/>
    </row>
    <row r="75" spans="2:12" s="1" customFormat="1" ht="23.25" customHeight="1">
      <c r="B75" s="40"/>
      <c r="C75" s="62"/>
      <c r="D75" s="62"/>
      <c r="E75" s="360" t="str">
        <f>E9</f>
        <v>KVETNICE 07 - SO-07-Oplocení</v>
      </c>
      <c r="F75" s="390"/>
      <c r="G75" s="390"/>
      <c r="H75" s="390"/>
      <c r="I75" s="171"/>
      <c r="J75" s="62"/>
      <c r="K75" s="62"/>
      <c r="L75" s="60"/>
    </row>
    <row r="76" spans="2:12" s="1" customFormat="1" ht="6.95" customHeight="1">
      <c r="B76" s="40"/>
      <c r="C76" s="62"/>
      <c r="D76" s="62"/>
      <c r="E76" s="62"/>
      <c r="F76" s="62"/>
      <c r="G76" s="62"/>
      <c r="H76" s="62"/>
      <c r="I76" s="171"/>
      <c r="J76" s="62"/>
      <c r="K76" s="62"/>
      <c r="L76" s="60"/>
    </row>
    <row r="77" spans="2:12" s="1" customFormat="1" ht="18" customHeight="1">
      <c r="B77" s="40"/>
      <c r="C77" s="64" t="s">
        <v>25</v>
      </c>
      <c r="D77" s="62"/>
      <c r="E77" s="62"/>
      <c r="F77" s="172" t="str">
        <f>F12</f>
        <v>Květnice</v>
      </c>
      <c r="G77" s="62"/>
      <c r="H77" s="62"/>
      <c r="I77" s="173" t="s">
        <v>27</v>
      </c>
      <c r="J77" s="72" t="str">
        <f>IF(J12="","",J12)</f>
        <v>3. 9. 2016</v>
      </c>
      <c r="K77" s="62"/>
      <c r="L77" s="60"/>
    </row>
    <row r="78" spans="2:12" s="1" customFormat="1" ht="6.95" customHeight="1">
      <c r="B78" s="40"/>
      <c r="C78" s="62"/>
      <c r="D78" s="62"/>
      <c r="E78" s="62"/>
      <c r="F78" s="62"/>
      <c r="G78" s="62"/>
      <c r="H78" s="62"/>
      <c r="I78" s="171"/>
      <c r="J78" s="62"/>
      <c r="K78" s="62"/>
      <c r="L78" s="60"/>
    </row>
    <row r="79" spans="2:12" s="1" customFormat="1">
      <c r="B79" s="40"/>
      <c r="C79" s="64" t="s">
        <v>31</v>
      </c>
      <c r="D79" s="62"/>
      <c r="E79" s="62"/>
      <c r="F79" s="172" t="str">
        <f>E15</f>
        <v>Obec Květnice</v>
      </c>
      <c r="G79" s="62"/>
      <c r="H79" s="62"/>
      <c r="I79" s="173" t="s">
        <v>37</v>
      </c>
      <c r="J79" s="172" t="str">
        <f>E21</f>
        <v>MK Profi Hradec Králové s.r.o.</v>
      </c>
      <c r="K79" s="62"/>
      <c r="L79" s="60"/>
    </row>
    <row r="80" spans="2:12" s="1" customFormat="1" ht="14.45" customHeight="1">
      <c r="B80" s="40"/>
      <c r="C80" s="64" t="s">
        <v>35</v>
      </c>
      <c r="D80" s="62"/>
      <c r="E80" s="62"/>
      <c r="F80" s="172" t="str">
        <f>IF(E18="","",E18)</f>
        <v/>
      </c>
      <c r="G80" s="62"/>
      <c r="H80" s="62"/>
      <c r="I80" s="171"/>
      <c r="J80" s="62"/>
      <c r="K80" s="62"/>
      <c r="L80" s="60"/>
    </row>
    <row r="81" spans="2:65" s="1" customFormat="1" ht="10.35" customHeight="1">
      <c r="B81" s="40"/>
      <c r="C81" s="62"/>
      <c r="D81" s="62"/>
      <c r="E81" s="62"/>
      <c r="F81" s="62"/>
      <c r="G81" s="62"/>
      <c r="H81" s="62"/>
      <c r="I81" s="171"/>
      <c r="J81" s="62"/>
      <c r="K81" s="62"/>
      <c r="L81" s="60"/>
    </row>
    <row r="82" spans="2:65" s="10" customFormat="1" ht="29.25" customHeight="1">
      <c r="B82" s="174"/>
      <c r="C82" s="175" t="s">
        <v>150</v>
      </c>
      <c r="D82" s="176" t="s">
        <v>60</v>
      </c>
      <c r="E82" s="176" t="s">
        <v>56</v>
      </c>
      <c r="F82" s="176" t="s">
        <v>151</v>
      </c>
      <c r="G82" s="176" t="s">
        <v>152</v>
      </c>
      <c r="H82" s="176" t="s">
        <v>153</v>
      </c>
      <c r="I82" s="177" t="s">
        <v>154</v>
      </c>
      <c r="J82" s="176" t="s">
        <v>140</v>
      </c>
      <c r="K82" s="178" t="s">
        <v>155</v>
      </c>
      <c r="L82" s="179"/>
      <c r="M82" s="80" t="s">
        <v>156</v>
      </c>
      <c r="N82" s="81" t="s">
        <v>45</v>
      </c>
      <c r="O82" s="81" t="s">
        <v>157</v>
      </c>
      <c r="P82" s="81" t="s">
        <v>158</v>
      </c>
      <c r="Q82" s="81" t="s">
        <v>159</v>
      </c>
      <c r="R82" s="81" t="s">
        <v>160</v>
      </c>
      <c r="S82" s="81" t="s">
        <v>161</v>
      </c>
      <c r="T82" s="82" t="s">
        <v>162</v>
      </c>
    </row>
    <row r="83" spans="2:65" s="1" customFormat="1" ht="29.25" customHeight="1">
      <c r="B83" s="40"/>
      <c r="C83" s="86" t="s">
        <v>141</v>
      </c>
      <c r="D83" s="62"/>
      <c r="E83" s="62"/>
      <c r="F83" s="62"/>
      <c r="G83" s="62"/>
      <c r="H83" s="62"/>
      <c r="I83" s="171"/>
      <c r="J83" s="180">
        <f>BK83</f>
        <v>0</v>
      </c>
      <c r="K83" s="62"/>
      <c r="L83" s="60"/>
      <c r="M83" s="83"/>
      <c r="N83" s="84"/>
      <c r="O83" s="84"/>
      <c r="P83" s="181">
        <f>P84</f>
        <v>0</v>
      </c>
      <c r="Q83" s="84"/>
      <c r="R83" s="181">
        <f>R84</f>
        <v>26.217058259999998</v>
      </c>
      <c r="S83" s="84"/>
      <c r="T83" s="182">
        <f>T84</f>
        <v>0.94672000000000001</v>
      </c>
      <c r="AT83" s="23" t="s">
        <v>74</v>
      </c>
      <c r="AU83" s="23" t="s">
        <v>142</v>
      </c>
      <c r="BK83" s="183">
        <f>BK84</f>
        <v>0</v>
      </c>
    </row>
    <row r="84" spans="2:65" s="11" customFormat="1" ht="37.35" customHeight="1">
      <c r="B84" s="184"/>
      <c r="C84" s="185"/>
      <c r="D84" s="186" t="s">
        <v>74</v>
      </c>
      <c r="E84" s="187" t="s">
        <v>163</v>
      </c>
      <c r="F84" s="187" t="s">
        <v>405</v>
      </c>
      <c r="G84" s="185"/>
      <c r="H84" s="185"/>
      <c r="I84" s="188"/>
      <c r="J84" s="189">
        <f>BK84</f>
        <v>0</v>
      </c>
      <c r="K84" s="185"/>
      <c r="L84" s="190"/>
      <c r="M84" s="191"/>
      <c r="N84" s="192"/>
      <c r="O84" s="192"/>
      <c r="P84" s="193">
        <f>P85+P93+P96+P104+P109+P115</f>
        <v>0</v>
      </c>
      <c r="Q84" s="192"/>
      <c r="R84" s="193">
        <f>R85+R93+R96+R104+R109+R115</f>
        <v>26.217058259999998</v>
      </c>
      <c r="S84" s="192"/>
      <c r="T84" s="194">
        <f>T85+T93+T96+T104+T109+T115</f>
        <v>0.94672000000000001</v>
      </c>
      <c r="AR84" s="195" t="s">
        <v>24</v>
      </c>
      <c r="AT84" s="196" t="s">
        <v>74</v>
      </c>
      <c r="AU84" s="196" t="s">
        <v>75</v>
      </c>
      <c r="AY84" s="195" t="s">
        <v>165</v>
      </c>
      <c r="BK84" s="197">
        <f>BK85+BK93+BK96+BK104+BK109+BK115</f>
        <v>0</v>
      </c>
    </row>
    <row r="85" spans="2:65" s="11" customFormat="1" ht="19.899999999999999" customHeight="1">
      <c r="B85" s="184"/>
      <c r="C85" s="185"/>
      <c r="D85" s="198" t="s">
        <v>74</v>
      </c>
      <c r="E85" s="199" t="s">
        <v>24</v>
      </c>
      <c r="F85" s="199" t="s">
        <v>406</v>
      </c>
      <c r="G85" s="185"/>
      <c r="H85" s="185"/>
      <c r="I85" s="188"/>
      <c r="J85" s="200">
        <f>BK85</f>
        <v>0</v>
      </c>
      <c r="K85" s="185"/>
      <c r="L85" s="190"/>
      <c r="M85" s="191"/>
      <c r="N85" s="192"/>
      <c r="O85" s="192"/>
      <c r="P85" s="193">
        <f>SUM(P86:P92)</f>
        <v>0</v>
      </c>
      <c r="Q85" s="192"/>
      <c r="R85" s="193">
        <f>SUM(R86:R92)</f>
        <v>0</v>
      </c>
      <c r="S85" s="192"/>
      <c r="T85" s="194">
        <f>SUM(T86:T92)</f>
        <v>0</v>
      </c>
      <c r="AR85" s="195" t="s">
        <v>24</v>
      </c>
      <c r="AT85" s="196" t="s">
        <v>74</v>
      </c>
      <c r="AU85" s="196" t="s">
        <v>24</v>
      </c>
      <c r="AY85" s="195" t="s">
        <v>165</v>
      </c>
      <c r="BK85" s="197">
        <f>SUM(BK86:BK92)</f>
        <v>0</v>
      </c>
    </row>
    <row r="86" spans="2:65" s="1" customFormat="1" ht="22.5" customHeight="1">
      <c r="B86" s="40"/>
      <c r="C86" s="201" t="s">
        <v>24</v>
      </c>
      <c r="D86" s="201" t="s">
        <v>167</v>
      </c>
      <c r="E86" s="202" t="s">
        <v>1361</v>
      </c>
      <c r="F86" s="203" t="s">
        <v>194</v>
      </c>
      <c r="G86" s="204" t="s">
        <v>195</v>
      </c>
      <c r="H86" s="205">
        <v>1.5</v>
      </c>
      <c r="I86" s="206"/>
      <c r="J86" s="207">
        <f>ROUND(I86*H86,2)</f>
        <v>0</v>
      </c>
      <c r="K86" s="203" t="s">
        <v>240</v>
      </c>
      <c r="L86" s="60"/>
      <c r="M86" s="208" t="s">
        <v>22</v>
      </c>
      <c r="N86" s="209" t="s">
        <v>46</v>
      </c>
      <c r="O86" s="41"/>
      <c r="P86" s="210">
        <f>O86*H86</f>
        <v>0</v>
      </c>
      <c r="Q86" s="210">
        <v>0</v>
      </c>
      <c r="R86" s="210">
        <f>Q86*H86</f>
        <v>0</v>
      </c>
      <c r="S86" s="210">
        <v>0</v>
      </c>
      <c r="T86" s="211">
        <f>S86*H86</f>
        <v>0</v>
      </c>
      <c r="AR86" s="23" t="s">
        <v>171</v>
      </c>
      <c r="AT86" s="23" t="s">
        <v>167</v>
      </c>
      <c r="AU86" s="23" t="s">
        <v>84</v>
      </c>
      <c r="AY86" s="23" t="s">
        <v>165</v>
      </c>
      <c r="BE86" s="212">
        <f>IF(N86="základní",J86,0)</f>
        <v>0</v>
      </c>
      <c r="BF86" s="212">
        <f>IF(N86="snížená",J86,0)</f>
        <v>0</v>
      </c>
      <c r="BG86" s="212">
        <f>IF(N86="zákl. přenesená",J86,0)</f>
        <v>0</v>
      </c>
      <c r="BH86" s="212">
        <f>IF(N86="sníž. přenesená",J86,0)</f>
        <v>0</v>
      </c>
      <c r="BI86" s="212">
        <f>IF(N86="nulová",J86,0)</f>
        <v>0</v>
      </c>
      <c r="BJ86" s="23" t="s">
        <v>24</v>
      </c>
      <c r="BK86" s="212">
        <f>ROUND(I86*H86,2)</f>
        <v>0</v>
      </c>
      <c r="BL86" s="23" t="s">
        <v>171</v>
      </c>
      <c r="BM86" s="23" t="s">
        <v>1362</v>
      </c>
    </row>
    <row r="87" spans="2:65" s="1" customFormat="1" ht="22.5" customHeight="1">
      <c r="B87" s="40"/>
      <c r="C87" s="201" t="s">
        <v>84</v>
      </c>
      <c r="D87" s="201" t="s">
        <v>167</v>
      </c>
      <c r="E87" s="202" t="s">
        <v>1363</v>
      </c>
      <c r="F87" s="203" t="s">
        <v>1364</v>
      </c>
      <c r="G87" s="204" t="s">
        <v>195</v>
      </c>
      <c r="H87" s="205">
        <v>5.4</v>
      </c>
      <c r="I87" s="206"/>
      <c r="J87" s="207">
        <f>ROUND(I87*H87,2)</f>
        <v>0</v>
      </c>
      <c r="K87" s="203" t="s">
        <v>240</v>
      </c>
      <c r="L87" s="60"/>
      <c r="M87" s="208" t="s">
        <v>22</v>
      </c>
      <c r="N87" s="209" t="s">
        <v>46</v>
      </c>
      <c r="O87" s="41"/>
      <c r="P87" s="210">
        <f>O87*H87</f>
        <v>0</v>
      </c>
      <c r="Q87" s="210">
        <v>0</v>
      </c>
      <c r="R87" s="210">
        <f>Q87*H87</f>
        <v>0</v>
      </c>
      <c r="S87" s="210">
        <v>0</v>
      </c>
      <c r="T87" s="211">
        <f>S87*H87</f>
        <v>0</v>
      </c>
      <c r="AR87" s="23" t="s">
        <v>171</v>
      </c>
      <c r="AT87" s="23" t="s">
        <v>167</v>
      </c>
      <c r="AU87" s="23" t="s">
        <v>84</v>
      </c>
      <c r="AY87" s="23" t="s">
        <v>165</v>
      </c>
      <c r="BE87" s="212">
        <f>IF(N87="základní",J87,0)</f>
        <v>0</v>
      </c>
      <c r="BF87" s="212">
        <f>IF(N87="snížená",J87,0)</f>
        <v>0</v>
      </c>
      <c r="BG87" s="212">
        <f>IF(N87="zákl. přenesená",J87,0)</f>
        <v>0</v>
      </c>
      <c r="BH87" s="212">
        <f>IF(N87="sníž. přenesená",J87,0)</f>
        <v>0</v>
      </c>
      <c r="BI87" s="212">
        <f>IF(N87="nulová",J87,0)</f>
        <v>0</v>
      </c>
      <c r="BJ87" s="23" t="s">
        <v>24</v>
      </c>
      <c r="BK87" s="212">
        <f>ROUND(I87*H87,2)</f>
        <v>0</v>
      </c>
      <c r="BL87" s="23" t="s">
        <v>171</v>
      </c>
      <c r="BM87" s="23" t="s">
        <v>1365</v>
      </c>
    </row>
    <row r="88" spans="2:65" s="12" customFormat="1" ht="13.5">
      <c r="B88" s="227"/>
      <c r="C88" s="228"/>
      <c r="D88" s="229" t="s">
        <v>408</v>
      </c>
      <c r="E88" s="230" t="s">
        <v>22</v>
      </c>
      <c r="F88" s="231" t="s">
        <v>1366</v>
      </c>
      <c r="G88" s="228"/>
      <c r="H88" s="232">
        <v>5.4</v>
      </c>
      <c r="I88" s="233"/>
      <c r="J88" s="228"/>
      <c r="K88" s="228"/>
      <c r="L88" s="234"/>
      <c r="M88" s="235"/>
      <c r="N88" s="236"/>
      <c r="O88" s="236"/>
      <c r="P88" s="236"/>
      <c r="Q88" s="236"/>
      <c r="R88" s="236"/>
      <c r="S88" s="236"/>
      <c r="T88" s="237"/>
      <c r="AT88" s="238" t="s">
        <v>408</v>
      </c>
      <c r="AU88" s="238" t="s">
        <v>84</v>
      </c>
      <c r="AV88" s="12" t="s">
        <v>84</v>
      </c>
      <c r="AW88" s="12" t="s">
        <v>39</v>
      </c>
      <c r="AX88" s="12" t="s">
        <v>24</v>
      </c>
      <c r="AY88" s="238" t="s">
        <v>165</v>
      </c>
    </row>
    <row r="89" spans="2:65" s="1" customFormat="1" ht="22.5" customHeight="1">
      <c r="B89" s="40"/>
      <c r="C89" s="201" t="s">
        <v>176</v>
      </c>
      <c r="D89" s="201" t="s">
        <v>167</v>
      </c>
      <c r="E89" s="202" t="s">
        <v>1367</v>
      </c>
      <c r="F89" s="203" t="s">
        <v>1368</v>
      </c>
      <c r="G89" s="204" t="s">
        <v>195</v>
      </c>
      <c r="H89" s="205">
        <v>5.4</v>
      </c>
      <c r="I89" s="206"/>
      <c r="J89" s="207">
        <f>ROUND(I89*H89,2)</f>
        <v>0</v>
      </c>
      <c r="K89" s="203" t="s">
        <v>240</v>
      </c>
      <c r="L89" s="60"/>
      <c r="M89" s="208" t="s">
        <v>22</v>
      </c>
      <c r="N89" s="209" t="s">
        <v>46</v>
      </c>
      <c r="O89" s="41"/>
      <c r="P89" s="210">
        <f>O89*H89</f>
        <v>0</v>
      </c>
      <c r="Q89" s="210">
        <v>0</v>
      </c>
      <c r="R89" s="210">
        <f>Q89*H89</f>
        <v>0</v>
      </c>
      <c r="S89" s="210">
        <v>0</v>
      </c>
      <c r="T89" s="211">
        <f>S89*H89</f>
        <v>0</v>
      </c>
      <c r="AR89" s="23" t="s">
        <v>171</v>
      </c>
      <c r="AT89" s="23" t="s">
        <v>167</v>
      </c>
      <c r="AU89" s="23" t="s">
        <v>84</v>
      </c>
      <c r="AY89" s="23" t="s">
        <v>165</v>
      </c>
      <c r="BE89" s="212">
        <f>IF(N89="základní",J89,0)</f>
        <v>0</v>
      </c>
      <c r="BF89" s="212">
        <f>IF(N89="snížená",J89,0)</f>
        <v>0</v>
      </c>
      <c r="BG89" s="212">
        <f>IF(N89="zákl. přenesená",J89,0)</f>
        <v>0</v>
      </c>
      <c r="BH89" s="212">
        <f>IF(N89="sníž. přenesená",J89,0)</f>
        <v>0</v>
      </c>
      <c r="BI89" s="212">
        <f>IF(N89="nulová",J89,0)</f>
        <v>0</v>
      </c>
      <c r="BJ89" s="23" t="s">
        <v>24</v>
      </c>
      <c r="BK89" s="212">
        <f>ROUND(I89*H89,2)</f>
        <v>0</v>
      </c>
      <c r="BL89" s="23" t="s">
        <v>171</v>
      </c>
      <c r="BM89" s="23" t="s">
        <v>1369</v>
      </c>
    </row>
    <row r="90" spans="2:65" s="1" customFormat="1" ht="22.5" customHeight="1">
      <c r="B90" s="40"/>
      <c r="C90" s="201" t="s">
        <v>171</v>
      </c>
      <c r="D90" s="201" t="s">
        <v>167</v>
      </c>
      <c r="E90" s="202" t="s">
        <v>209</v>
      </c>
      <c r="F90" s="203" t="s">
        <v>210</v>
      </c>
      <c r="G90" s="204" t="s">
        <v>195</v>
      </c>
      <c r="H90" s="205">
        <v>5.4</v>
      </c>
      <c r="I90" s="206"/>
      <c r="J90" s="207">
        <f>ROUND(I90*H90,2)</f>
        <v>0</v>
      </c>
      <c r="K90" s="203" t="s">
        <v>240</v>
      </c>
      <c r="L90" s="60"/>
      <c r="M90" s="208" t="s">
        <v>22</v>
      </c>
      <c r="N90" s="209" t="s">
        <v>46</v>
      </c>
      <c r="O90" s="41"/>
      <c r="P90" s="210">
        <f>O90*H90</f>
        <v>0</v>
      </c>
      <c r="Q90" s="210">
        <v>0</v>
      </c>
      <c r="R90" s="210">
        <f>Q90*H90</f>
        <v>0</v>
      </c>
      <c r="S90" s="210">
        <v>0</v>
      </c>
      <c r="T90" s="211">
        <f>S90*H90</f>
        <v>0</v>
      </c>
      <c r="AR90" s="23" t="s">
        <v>171</v>
      </c>
      <c r="AT90" s="23" t="s">
        <v>167</v>
      </c>
      <c r="AU90" s="23" t="s">
        <v>84</v>
      </c>
      <c r="AY90" s="23" t="s">
        <v>165</v>
      </c>
      <c r="BE90" s="212">
        <f>IF(N90="základní",J90,0)</f>
        <v>0</v>
      </c>
      <c r="BF90" s="212">
        <f>IF(N90="snížená",J90,0)</f>
        <v>0</v>
      </c>
      <c r="BG90" s="212">
        <f>IF(N90="zákl. přenesená",J90,0)</f>
        <v>0</v>
      </c>
      <c r="BH90" s="212">
        <f>IF(N90="sníž. přenesená",J90,0)</f>
        <v>0</v>
      </c>
      <c r="BI90" s="212">
        <f>IF(N90="nulová",J90,0)</f>
        <v>0</v>
      </c>
      <c r="BJ90" s="23" t="s">
        <v>24</v>
      </c>
      <c r="BK90" s="212">
        <f>ROUND(I90*H90,2)</f>
        <v>0</v>
      </c>
      <c r="BL90" s="23" t="s">
        <v>171</v>
      </c>
      <c r="BM90" s="23" t="s">
        <v>1370</v>
      </c>
    </row>
    <row r="91" spans="2:65" s="1" customFormat="1" ht="22.5" customHeight="1">
      <c r="B91" s="40"/>
      <c r="C91" s="201" t="s">
        <v>183</v>
      </c>
      <c r="D91" s="201" t="s">
        <v>167</v>
      </c>
      <c r="E91" s="202" t="s">
        <v>471</v>
      </c>
      <c r="F91" s="203" t="s">
        <v>472</v>
      </c>
      <c r="G91" s="204" t="s">
        <v>195</v>
      </c>
      <c r="H91" s="205">
        <v>5.4</v>
      </c>
      <c r="I91" s="206"/>
      <c r="J91" s="207">
        <f>ROUND(I91*H91,2)</f>
        <v>0</v>
      </c>
      <c r="K91" s="203" t="s">
        <v>240</v>
      </c>
      <c r="L91" s="60"/>
      <c r="M91" s="208" t="s">
        <v>22</v>
      </c>
      <c r="N91" s="209" t="s">
        <v>46</v>
      </c>
      <c r="O91" s="41"/>
      <c r="P91" s="210">
        <f>O91*H91</f>
        <v>0</v>
      </c>
      <c r="Q91" s="210">
        <v>0</v>
      </c>
      <c r="R91" s="210">
        <f>Q91*H91</f>
        <v>0</v>
      </c>
      <c r="S91" s="210">
        <v>0</v>
      </c>
      <c r="T91" s="211">
        <f>S91*H91</f>
        <v>0</v>
      </c>
      <c r="AR91" s="23" t="s">
        <v>171</v>
      </c>
      <c r="AT91" s="23" t="s">
        <v>167</v>
      </c>
      <c r="AU91" s="23" t="s">
        <v>84</v>
      </c>
      <c r="AY91" s="23" t="s">
        <v>165</v>
      </c>
      <c r="BE91" s="212">
        <f>IF(N91="základní",J91,0)</f>
        <v>0</v>
      </c>
      <c r="BF91" s="212">
        <f>IF(N91="snížená",J91,0)</f>
        <v>0</v>
      </c>
      <c r="BG91" s="212">
        <f>IF(N91="zákl. přenesená",J91,0)</f>
        <v>0</v>
      </c>
      <c r="BH91" s="212">
        <f>IF(N91="sníž. přenesená",J91,0)</f>
        <v>0</v>
      </c>
      <c r="BI91" s="212">
        <f>IF(N91="nulová",J91,0)</f>
        <v>0</v>
      </c>
      <c r="BJ91" s="23" t="s">
        <v>24</v>
      </c>
      <c r="BK91" s="212">
        <f>ROUND(I91*H91,2)</f>
        <v>0</v>
      </c>
      <c r="BL91" s="23" t="s">
        <v>171</v>
      </c>
      <c r="BM91" s="23" t="s">
        <v>1371</v>
      </c>
    </row>
    <row r="92" spans="2:65" s="1" customFormat="1" ht="22.5" customHeight="1">
      <c r="B92" s="40"/>
      <c r="C92" s="201" t="s">
        <v>187</v>
      </c>
      <c r="D92" s="201" t="s">
        <v>167</v>
      </c>
      <c r="E92" s="202" t="s">
        <v>474</v>
      </c>
      <c r="F92" s="203" t="s">
        <v>475</v>
      </c>
      <c r="G92" s="204" t="s">
        <v>195</v>
      </c>
      <c r="H92" s="205">
        <v>5.4</v>
      </c>
      <c r="I92" s="206"/>
      <c r="J92" s="207">
        <f>ROUND(I92*H92,2)</f>
        <v>0</v>
      </c>
      <c r="K92" s="203" t="s">
        <v>240</v>
      </c>
      <c r="L92" s="60"/>
      <c r="M92" s="208" t="s">
        <v>22</v>
      </c>
      <c r="N92" s="209" t="s">
        <v>46</v>
      </c>
      <c r="O92" s="41"/>
      <c r="P92" s="210">
        <f>O92*H92</f>
        <v>0</v>
      </c>
      <c r="Q92" s="210">
        <v>0</v>
      </c>
      <c r="R92" s="210">
        <f>Q92*H92</f>
        <v>0</v>
      </c>
      <c r="S92" s="210">
        <v>0</v>
      </c>
      <c r="T92" s="211">
        <f>S92*H92</f>
        <v>0</v>
      </c>
      <c r="AR92" s="23" t="s">
        <v>171</v>
      </c>
      <c r="AT92" s="23" t="s">
        <v>167</v>
      </c>
      <c r="AU92" s="23" t="s">
        <v>84</v>
      </c>
      <c r="AY92" s="23" t="s">
        <v>165</v>
      </c>
      <c r="BE92" s="212">
        <f>IF(N92="základní",J92,0)</f>
        <v>0</v>
      </c>
      <c r="BF92" s="212">
        <f>IF(N92="snížená",J92,0)</f>
        <v>0</v>
      </c>
      <c r="BG92" s="212">
        <f>IF(N92="zákl. přenesená",J92,0)</f>
        <v>0</v>
      </c>
      <c r="BH92" s="212">
        <f>IF(N92="sníž. přenesená",J92,0)</f>
        <v>0</v>
      </c>
      <c r="BI92" s="212">
        <f>IF(N92="nulová",J92,0)</f>
        <v>0</v>
      </c>
      <c r="BJ92" s="23" t="s">
        <v>24</v>
      </c>
      <c r="BK92" s="212">
        <f>ROUND(I92*H92,2)</f>
        <v>0</v>
      </c>
      <c r="BL92" s="23" t="s">
        <v>171</v>
      </c>
      <c r="BM92" s="23" t="s">
        <v>1372</v>
      </c>
    </row>
    <row r="93" spans="2:65" s="11" customFormat="1" ht="29.85" customHeight="1">
      <c r="B93" s="184"/>
      <c r="C93" s="185"/>
      <c r="D93" s="198" t="s">
        <v>74</v>
      </c>
      <c r="E93" s="199" t="s">
        <v>84</v>
      </c>
      <c r="F93" s="199" t="s">
        <v>835</v>
      </c>
      <c r="G93" s="185"/>
      <c r="H93" s="185"/>
      <c r="I93" s="188"/>
      <c r="J93" s="200">
        <f>BK93</f>
        <v>0</v>
      </c>
      <c r="K93" s="185"/>
      <c r="L93" s="190"/>
      <c r="M93" s="191"/>
      <c r="N93" s="192"/>
      <c r="O93" s="192"/>
      <c r="P93" s="193">
        <f>SUM(P94:P95)</f>
        <v>0</v>
      </c>
      <c r="Q93" s="192"/>
      <c r="R93" s="193">
        <f>SUM(R94:R95)</f>
        <v>12.610684259999999</v>
      </c>
      <c r="S93" s="192"/>
      <c r="T93" s="194">
        <f>SUM(T94:T95)</f>
        <v>0</v>
      </c>
      <c r="AR93" s="195" t="s">
        <v>24</v>
      </c>
      <c r="AT93" s="196" t="s">
        <v>74</v>
      </c>
      <c r="AU93" s="196" t="s">
        <v>24</v>
      </c>
      <c r="AY93" s="195" t="s">
        <v>165</v>
      </c>
      <c r="BK93" s="197">
        <f>SUM(BK94:BK95)</f>
        <v>0</v>
      </c>
    </row>
    <row r="94" spans="2:65" s="1" customFormat="1" ht="22.5" customHeight="1">
      <c r="B94" s="40"/>
      <c r="C94" s="201" t="s">
        <v>192</v>
      </c>
      <c r="D94" s="201" t="s">
        <v>167</v>
      </c>
      <c r="E94" s="202" t="s">
        <v>1373</v>
      </c>
      <c r="F94" s="203" t="s">
        <v>1374</v>
      </c>
      <c r="G94" s="204" t="s">
        <v>195</v>
      </c>
      <c r="H94" s="205">
        <v>5.5890000000000004</v>
      </c>
      <c r="I94" s="206"/>
      <c r="J94" s="207">
        <f>ROUND(I94*H94,2)</f>
        <v>0</v>
      </c>
      <c r="K94" s="203" t="s">
        <v>240</v>
      </c>
      <c r="L94" s="60"/>
      <c r="M94" s="208" t="s">
        <v>22</v>
      </c>
      <c r="N94" s="209" t="s">
        <v>46</v>
      </c>
      <c r="O94" s="41"/>
      <c r="P94" s="210">
        <f>O94*H94</f>
        <v>0</v>
      </c>
      <c r="Q94" s="210">
        <v>2.2563399999999998</v>
      </c>
      <c r="R94" s="210">
        <f>Q94*H94</f>
        <v>12.610684259999999</v>
      </c>
      <c r="S94" s="210">
        <v>0</v>
      </c>
      <c r="T94" s="211">
        <f>S94*H94</f>
        <v>0</v>
      </c>
      <c r="AR94" s="23" t="s">
        <v>171</v>
      </c>
      <c r="AT94" s="23" t="s">
        <v>167</v>
      </c>
      <c r="AU94" s="23" t="s">
        <v>84</v>
      </c>
      <c r="AY94" s="23" t="s">
        <v>165</v>
      </c>
      <c r="BE94" s="212">
        <f>IF(N94="základní",J94,0)</f>
        <v>0</v>
      </c>
      <c r="BF94" s="212">
        <f>IF(N94="snížená",J94,0)</f>
        <v>0</v>
      </c>
      <c r="BG94" s="212">
        <f>IF(N94="zákl. přenesená",J94,0)</f>
        <v>0</v>
      </c>
      <c r="BH94" s="212">
        <f>IF(N94="sníž. přenesená",J94,0)</f>
        <v>0</v>
      </c>
      <c r="BI94" s="212">
        <f>IF(N94="nulová",J94,0)</f>
        <v>0</v>
      </c>
      <c r="BJ94" s="23" t="s">
        <v>24</v>
      </c>
      <c r="BK94" s="212">
        <f>ROUND(I94*H94,2)</f>
        <v>0</v>
      </c>
      <c r="BL94" s="23" t="s">
        <v>171</v>
      </c>
      <c r="BM94" s="23" t="s">
        <v>1375</v>
      </c>
    </row>
    <row r="95" spans="2:65" s="12" customFormat="1" ht="13.5">
      <c r="B95" s="227"/>
      <c r="C95" s="228"/>
      <c r="D95" s="239" t="s">
        <v>408</v>
      </c>
      <c r="E95" s="240" t="s">
        <v>22</v>
      </c>
      <c r="F95" s="241" t="s">
        <v>1376</v>
      </c>
      <c r="G95" s="228"/>
      <c r="H95" s="242">
        <v>5.5890000000000004</v>
      </c>
      <c r="I95" s="233"/>
      <c r="J95" s="228"/>
      <c r="K95" s="228"/>
      <c r="L95" s="234"/>
      <c r="M95" s="235"/>
      <c r="N95" s="236"/>
      <c r="O95" s="236"/>
      <c r="P95" s="236"/>
      <c r="Q95" s="236"/>
      <c r="R95" s="236"/>
      <c r="S95" s="236"/>
      <c r="T95" s="237"/>
      <c r="AT95" s="238" t="s">
        <v>408</v>
      </c>
      <c r="AU95" s="238" t="s">
        <v>84</v>
      </c>
      <c r="AV95" s="12" t="s">
        <v>84</v>
      </c>
      <c r="AW95" s="12" t="s">
        <v>39</v>
      </c>
      <c r="AX95" s="12" t="s">
        <v>24</v>
      </c>
      <c r="AY95" s="238" t="s">
        <v>165</v>
      </c>
    </row>
    <row r="96" spans="2:65" s="11" customFormat="1" ht="29.85" customHeight="1">
      <c r="B96" s="184"/>
      <c r="C96" s="185"/>
      <c r="D96" s="198" t="s">
        <v>74</v>
      </c>
      <c r="E96" s="199" t="s">
        <v>176</v>
      </c>
      <c r="F96" s="199" t="s">
        <v>481</v>
      </c>
      <c r="G96" s="185"/>
      <c r="H96" s="185"/>
      <c r="I96" s="188"/>
      <c r="J96" s="200">
        <f>BK96</f>
        <v>0</v>
      </c>
      <c r="K96" s="185"/>
      <c r="L96" s="190"/>
      <c r="M96" s="191"/>
      <c r="N96" s="192"/>
      <c r="O96" s="192"/>
      <c r="P96" s="193">
        <f>SUM(P97:P103)</f>
        <v>0</v>
      </c>
      <c r="Q96" s="192"/>
      <c r="R96" s="193">
        <f>SUM(R97:R103)</f>
        <v>13.606373999999999</v>
      </c>
      <c r="S96" s="192"/>
      <c r="T96" s="194">
        <f>SUM(T97:T103)</f>
        <v>0</v>
      </c>
      <c r="AR96" s="195" t="s">
        <v>24</v>
      </c>
      <c r="AT96" s="196" t="s">
        <v>74</v>
      </c>
      <c r="AU96" s="196" t="s">
        <v>24</v>
      </c>
      <c r="AY96" s="195" t="s">
        <v>165</v>
      </c>
      <c r="BK96" s="197">
        <f>SUM(BK97:BK103)</f>
        <v>0</v>
      </c>
    </row>
    <row r="97" spans="2:65" s="1" customFormat="1" ht="22.5" customHeight="1">
      <c r="B97" s="40"/>
      <c r="C97" s="201" t="s">
        <v>197</v>
      </c>
      <c r="D97" s="201" t="s">
        <v>167</v>
      </c>
      <c r="E97" s="202" t="s">
        <v>1377</v>
      </c>
      <c r="F97" s="203" t="s">
        <v>1378</v>
      </c>
      <c r="G97" s="204" t="s">
        <v>333</v>
      </c>
      <c r="H97" s="205">
        <v>75</v>
      </c>
      <c r="I97" s="206"/>
      <c r="J97" s="207">
        <f>ROUND(I97*H97,2)</f>
        <v>0</v>
      </c>
      <c r="K97" s="203" t="s">
        <v>240</v>
      </c>
      <c r="L97" s="60"/>
      <c r="M97" s="208" t="s">
        <v>22</v>
      </c>
      <c r="N97" s="209" t="s">
        <v>46</v>
      </c>
      <c r="O97" s="41"/>
      <c r="P97" s="210">
        <f>O97*H97</f>
        <v>0</v>
      </c>
      <c r="Q97" s="210">
        <v>0.17488999999999999</v>
      </c>
      <c r="R97" s="210">
        <f>Q97*H97</f>
        <v>13.11675</v>
      </c>
      <c r="S97" s="210">
        <v>0</v>
      </c>
      <c r="T97" s="211">
        <f>S97*H97</f>
        <v>0</v>
      </c>
      <c r="AR97" s="23" t="s">
        <v>171</v>
      </c>
      <c r="AT97" s="23" t="s">
        <v>167</v>
      </c>
      <c r="AU97" s="23" t="s">
        <v>84</v>
      </c>
      <c r="AY97" s="23" t="s">
        <v>165</v>
      </c>
      <c r="BE97" s="212">
        <f>IF(N97="základní",J97,0)</f>
        <v>0</v>
      </c>
      <c r="BF97" s="212">
        <f>IF(N97="snížená",J97,0)</f>
        <v>0</v>
      </c>
      <c r="BG97" s="212">
        <f>IF(N97="zákl. přenesená",J97,0)</f>
        <v>0</v>
      </c>
      <c r="BH97" s="212">
        <f>IF(N97="sníž. přenesená",J97,0)</f>
        <v>0</v>
      </c>
      <c r="BI97" s="212">
        <f>IF(N97="nulová",J97,0)</f>
        <v>0</v>
      </c>
      <c r="BJ97" s="23" t="s">
        <v>24</v>
      </c>
      <c r="BK97" s="212">
        <f>ROUND(I97*H97,2)</f>
        <v>0</v>
      </c>
      <c r="BL97" s="23" t="s">
        <v>171</v>
      </c>
      <c r="BM97" s="23" t="s">
        <v>1379</v>
      </c>
    </row>
    <row r="98" spans="2:65" s="1" customFormat="1" ht="22.5" customHeight="1">
      <c r="B98" s="40"/>
      <c r="C98" s="213" t="s">
        <v>201</v>
      </c>
      <c r="D98" s="213" t="s">
        <v>224</v>
      </c>
      <c r="E98" s="214" t="s">
        <v>1380</v>
      </c>
      <c r="F98" s="215" t="s">
        <v>1381</v>
      </c>
      <c r="G98" s="216" t="s">
        <v>333</v>
      </c>
      <c r="H98" s="217">
        <v>70</v>
      </c>
      <c r="I98" s="218"/>
      <c r="J98" s="219">
        <f>ROUND(I98*H98,2)</f>
        <v>0</v>
      </c>
      <c r="K98" s="215" t="s">
        <v>240</v>
      </c>
      <c r="L98" s="220"/>
      <c r="M98" s="221" t="s">
        <v>22</v>
      </c>
      <c r="N98" s="222" t="s">
        <v>46</v>
      </c>
      <c r="O98" s="41"/>
      <c r="P98" s="210">
        <f>O98*H98</f>
        <v>0</v>
      </c>
      <c r="Q98" s="210">
        <v>3.2000000000000002E-3</v>
      </c>
      <c r="R98" s="210">
        <f>Q98*H98</f>
        <v>0.224</v>
      </c>
      <c r="S98" s="210">
        <v>0</v>
      </c>
      <c r="T98" s="211">
        <f>S98*H98</f>
        <v>0</v>
      </c>
      <c r="AR98" s="23" t="s">
        <v>197</v>
      </c>
      <c r="AT98" s="23" t="s">
        <v>224</v>
      </c>
      <c r="AU98" s="23" t="s">
        <v>84</v>
      </c>
      <c r="AY98" s="23" t="s">
        <v>165</v>
      </c>
      <c r="BE98" s="212">
        <f>IF(N98="základní",J98,0)</f>
        <v>0</v>
      </c>
      <c r="BF98" s="212">
        <f>IF(N98="snížená",J98,0)</f>
        <v>0</v>
      </c>
      <c r="BG98" s="212">
        <f>IF(N98="zákl. přenesená",J98,0)</f>
        <v>0</v>
      </c>
      <c r="BH98" s="212">
        <f>IF(N98="sníž. přenesená",J98,0)</f>
        <v>0</v>
      </c>
      <c r="BI98" s="212">
        <f>IF(N98="nulová",J98,0)</f>
        <v>0</v>
      </c>
      <c r="BJ98" s="23" t="s">
        <v>24</v>
      </c>
      <c r="BK98" s="212">
        <f>ROUND(I98*H98,2)</f>
        <v>0</v>
      </c>
      <c r="BL98" s="23" t="s">
        <v>171</v>
      </c>
      <c r="BM98" s="23" t="s">
        <v>1382</v>
      </c>
    </row>
    <row r="99" spans="2:65" s="12" customFormat="1" ht="13.5">
      <c r="B99" s="227"/>
      <c r="C99" s="228"/>
      <c r="D99" s="229" t="s">
        <v>408</v>
      </c>
      <c r="E99" s="230" t="s">
        <v>22</v>
      </c>
      <c r="F99" s="231" t="s">
        <v>685</v>
      </c>
      <c r="G99" s="228"/>
      <c r="H99" s="232">
        <v>70</v>
      </c>
      <c r="I99" s="233"/>
      <c r="J99" s="228"/>
      <c r="K99" s="228"/>
      <c r="L99" s="234"/>
      <c r="M99" s="235"/>
      <c r="N99" s="236"/>
      <c r="O99" s="236"/>
      <c r="P99" s="236"/>
      <c r="Q99" s="236"/>
      <c r="R99" s="236"/>
      <c r="S99" s="236"/>
      <c r="T99" s="237"/>
      <c r="AT99" s="238" t="s">
        <v>408</v>
      </c>
      <c r="AU99" s="238" t="s">
        <v>84</v>
      </c>
      <c r="AV99" s="12" t="s">
        <v>84</v>
      </c>
      <c r="AW99" s="12" t="s">
        <v>39</v>
      </c>
      <c r="AX99" s="12" t="s">
        <v>24</v>
      </c>
      <c r="AY99" s="238" t="s">
        <v>165</v>
      </c>
    </row>
    <row r="100" spans="2:65" s="1" customFormat="1" ht="22.5" customHeight="1">
      <c r="B100" s="40"/>
      <c r="C100" s="213" t="s">
        <v>29</v>
      </c>
      <c r="D100" s="213" t="s">
        <v>224</v>
      </c>
      <c r="E100" s="214" t="s">
        <v>1383</v>
      </c>
      <c r="F100" s="215" t="s">
        <v>1384</v>
      </c>
      <c r="G100" s="216" t="s">
        <v>333</v>
      </c>
      <c r="H100" s="217">
        <v>5</v>
      </c>
      <c r="I100" s="218"/>
      <c r="J100" s="219">
        <f>ROUND(I100*H100,2)</f>
        <v>0</v>
      </c>
      <c r="K100" s="215" t="s">
        <v>240</v>
      </c>
      <c r="L100" s="220"/>
      <c r="M100" s="221" t="s">
        <v>22</v>
      </c>
      <c r="N100" s="222" t="s">
        <v>46</v>
      </c>
      <c r="O100" s="41"/>
      <c r="P100" s="210">
        <f>O100*H100</f>
        <v>0</v>
      </c>
      <c r="Q100" s="210">
        <v>3.3999999999999998E-3</v>
      </c>
      <c r="R100" s="210">
        <f>Q100*H100</f>
        <v>1.6999999999999998E-2</v>
      </c>
      <c r="S100" s="210">
        <v>0</v>
      </c>
      <c r="T100" s="211">
        <f>S100*H100</f>
        <v>0</v>
      </c>
      <c r="AR100" s="23" t="s">
        <v>197</v>
      </c>
      <c r="AT100" s="23" t="s">
        <v>224</v>
      </c>
      <c r="AU100" s="23" t="s">
        <v>84</v>
      </c>
      <c r="AY100" s="23" t="s">
        <v>165</v>
      </c>
      <c r="BE100" s="212">
        <f>IF(N100="základní",J100,0)</f>
        <v>0</v>
      </c>
      <c r="BF100" s="212">
        <f>IF(N100="snížená",J100,0)</f>
        <v>0</v>
      </c>
      <c r="BG100" s="212">
        <f>IF(N100="zákl. přenesená",J100,0)</f>
        <v>0</v>
      </c>
      <c r="BH100" s="212">
        <f>IF(N100="sníž. přenesená",J100,0)</f>
        <v>0</v>
      </c>
      <c r="BI100" s="212">
        <f>IF(N100="nulová",J100,0)</f>
        <v>0</v>
      </c>
      <c r="BJ100" s="23" t="s">
        <v>24</v>
      </c>
      <c r="BK100" s="212">
        <f>ROUND(I100*H100,2)</f>
        <v>0</v>
      </c>
      <c r="BL100" s="23" t="s">
        <v>171</v>
      </c>
      <c r="BM100" s="23" t="s">
        <v>1385</v>
      </c>
    </row>
    <row r="101" spans="2:65" s="1" customFormat="1" ht="31.5" customHeight="1">
      <c r="B101" s="40"/>
      <c r="C101" s="201" t="s">
        <v>208</v>
      </c>
      <c r="D101" s="201" t="s">
        <v>167</v>
      </c>
      <c r="E101" s="202" t="s">
        <v>1386</v>
      </c>
      <c r="F101" s="203" t="s">
        <v>1387</v>
      </c>
      <c r="G101" s="204" t="s">
        <v>190</v>
      </c>
      <c r="H101" s="205">
        <v>151.6</v>
      </c>
      <c r="I101" s="206"/>
      <c r="J101" s="207">
        <f>ROUND(I101*H101,2)</f>
        <v>0</v>
      </c>
      <c r="K101" s="203" t="s">
        <v>240</v>
      </c>
      <c r="L101" s="60"/>
      <c r="M101" s="208" t="s">
        <v>22</v>
      </c>
      <c r="N101" s="209" t="s">
        <v>46</v>
      </c>
      <c r="O101" s="41"/>
      <c r="P101" s="210">
        <f>O101*H101</f>
        <v>0</v>
      </c>
      <c r="Q101" s="210">
        <v>0</v>
      </c>
      <c r="R101" s="210">
        <f>Q101*H101</f>
        <v>0</v>
      </c>
      <c r="S101" s="210">
        <v>0</v>
      </c>
      <c r="T101" s="211">
        <f>S101*H101</f>
        <v>0</v>
      </c>
      <c r="AR101" s="23" t="s">
        <v>171</v>
      </c>
      <c r="AT101" s="23" t="s">
        <v>167</v>
      </c>
      <c r="AU101" s="23" t="s">
        <v>84</v>
      </c>
      <c r="AY101" s="23" t="s">
        <v>165</v>
      </c>
      <c r="BE101" s="212">
        <f>IF(N101="základní",J101,0)</f>
        <v>0</v>
      </c>
      <c r="BF101" s="212">
        <f>IF(N101="snížená",J101,0)</f>
        <v>0</v>
      </c>
      <c r="BG101" s="212">
        <f>IF(N101="zákl. přenesená",J101,0)</f>
        <v>0</v>
      </c>
      <c r="BH101" s="212">
        <f>IF(N101="sníž. přenesená",J101,0)</f>
        <v>0</v>
      </c>
      <c r="BI101" s="212">
        <f>IF(N101="nulová",J101,0)</f>
        <v>0</v>
      </c>
      <c r="BJ101" s="23" t="s">
        <v>24</v>
      </c>
      <c r="BK101" s="212">
        <f>ROUND(I101*H101,2)</f>
        <v>0</v>
      </c>
      <c r="BL101" s="23" t="s">
        <v>171</v>
      </c>
      <c r="BM101" s="23" t="s">
        <v>1388</v>
      </c>
    </row>
    <row r="102" spans="2:65" s="1" customFormat="1" ht="22.5" customHeight="1">
      <c r="B102" s="40"/>
      <c r="C102" s="213" t="s">
        <v>212</v>
      </c>
      <c r="D102" s="213" t="s">
        <v>224</v>
      </c>
      <c r="E102" s="214" t="s">
        <v>1389</v>
      </c>
      <c r="F102" s="215" t="s">
        <v>1390</v>
      </c>
      <c r="G102" s="216" t="s">
        <v>190</v>
      </c>
      <c r="H102" s="217">
        <v>151.6</v>
      </c>
      <c r="I102" s="218"/>
      <c r="J102" s="219">
        <f>ROUND(I102*H102,2)</f>
        <v>0</v>
      </c>
      <c r="K102" s="215" t="s">
        <v>240</v>
      </c>
      <c r="L102" s="220"/>
      <c r="M102" s="221" t="s">
        <v>22</v>
      </c>
      <c r="N102" s="222" t="s">
        <v>46</v>
      </c>
      <c r="O102" s="41"/>
      <c r="P102" s="210">
        <f>O102*H102</f>
        <v>0</v>
      </c>
      <c r="Q102" s="210">
        <v>1.6000000000000001E-3</v>
      </c>
      <c r="R102" s="210">
        <f>Q102*H102</f>
        <v>0.24256</v>
      </c>
      <c r="S102" s="210">
        <v>0</v>
      </c>
      <c r="T102" s="211">
        <f>S102*H102</f>
        <v>0</v>
      </c>
      <c r="AR102" s="23" t="s">
        <v>197</v>
      </c>
      <c r="AT102" s="23" t="s">
        <v>224</v>
      </c>
      <c r="AU102" s="23" t="s">
        <v>84</v>
      </c>
      <c r="AY102" s="23" t="s">
        <v>165</v>
      </c>
      <c r="BE102" s="212">
        <f>IF(N102="základní",J102,0)</f>
        <v>0</v>
      </c>
      <c r="BF102" s="212">
        <f>IF(N102="snížená",J102,0)</f>
        <v>0</v>
      </c>
      <c r="BG102" s="212">
        <f>IF(N102="zákl. přenesená",J102,0)</f>
        <v>0</v>
      </c>
      <c r="BH102" s="212">
        <f>IF(N102="sníž. přenesená",J102,0)</f>
        <v>0</v>
      </c>
      <c r="BI102" s="212">
        <f>IF(N102="nulová",J102,0)</f>
        <v>0</v>
      </c>
      <c r="BJ102" s="23" t="s">
        <v>24</v>
      </c>
      <c r="BK102" s="212">
        <f>ROUND(I102*H102,2)</f>
        <v>0</v>
      </c>
      <c r="BL102" s="23" t="s">
        <v>171</v>
      </c>
      <c r="BM102" s="23" t="s">
        <v>1391</v>
      </c>
    </row>
    <row r="103" spans="2:65" s="1" customFormat="1" ht="22.5" customHeight="1">
      <c r="B103" s="40"/>
      <c r="C103" s="213" t="s">
        <v>216</v>
      </c>
      <c r="D103" s="213" t="s">
        <v>224</v>
      </c>
      <c r="E103" s="214" t="s">
        <v>1392</v>
      </c>
      <c r="F103" s="215" t="s">
        <v>1393</v>
      </c>
      <c r="G103" s="216" t="s">
        <v>190</v>
      </c>
      <c r="H103" s="217">
        <v>151.6</v>
      </c>
      <c r="I103" s="218"/>
      <c r="J103" s="219">
        <f>ROUND(I103*H103,2)</f>
        <v>0</v>
      </c>
      <c r="K103" s="215" t="s">
        <v>240</v>
      </c>
      <c r="L103" s="220"/>
      <c r="M103" s="221" t="s">
        <v>22</v>
      </c>
      <c r="N103" s="222" t="s">
        <v>46</v>
      </c>
      <c r="O103" s="41"/>
      <c r="P103" s="210">
        <f>O103*H103</f>
        <v>0</v>
      </c>
      <c r="Q103" s="210">
        <v>4.0000000000000003E-5</v>
      </c>
      <c r="R103" s="210">
        <f>Q103*H103</f>
        <v>6.0639999999999999E-3</v>
      </c>
      <c r="S103" s="210">
        <v>0</v>
      </c>
      <c r="T103" s="211">
        <f>S103*H103</f>
        <v>0</v>
      </c>
      <c r="AR103" s="23" t="s">
        <v>197</v>
      </c>
      <c r="AT103" s="23" t="s">
        <v>224</v>
      </c>
      <c r="AU103" s="23" t="s">
        <v>84</v>
      </c>
      <c r="AY103" s="23" t="s">
        <v>165</v>
      </c>
      <c r="BE103" s="212">
        <f>IF(N103="základní",J103,0)</f>
        <v>0</v>
      </c>
      <c r="BF103" s="212">
        <f>IF(N103="snížená",J103,0)</f>
        <v>0</v>
      </c>
      <c r="BG103" s="212">
        <f>IF(N103="zákl. přenesená",J103,0)</f>
        <v>0</v>
      </c>
      <c r="BH103" s="212">
        <f>IF(N103="sníž. přenesená",J103,0)</f>
        <v>0</v>
      </c>
      <c r="BI103" s="212">
        <f>IF(N103="nulová",J103,0)</f>
        <v>0</v>
      </c>
      <c r="BJ103" s="23" t="s">
        <v>24</v>
      </c>
      <c r="BK103" s="212">
        <f>ROUND(I103*H103,2)</f>
        <v>0</v>
      </c>
      <c r="BL103" s="23" t="s">
        <v>171</v>
      </c>
      <c r="BM103" s="23" t="s">
        <v>1394</v>
      </c>
    </row>
    <row r="104" spans="2:65" s="11" customFormat="1" ht="29.85" customHeight="1">
      <c r="B104" s="184"/>
      <c r="C104" s="185"/>
      <c r="D104" s="198" t="s">
        <v>74</v>
      </c>
      <c r="E104" s="199" t="s">
        <v>201</v>
      </c>
      <c r="F104" s="199" t="s">
        <v>538</v>
      </c>
      <c r="G104" s="185"/>
      <c r="H104" s="185"/>
      <c r="I104" s="188"/>
      <c r="J104" s="200">
        <f>BK104</f>
        <v>0</v>
      </c>
      <c r="K104" s="185"/>
      <c r="L104" s="190"/>
      <c r="M104" s="191"/>
      <c r="N104" s="192"/>
      <c r="O104" s="192"/>
      <c r="P104" s="193">
        <f>SUM(P105:P108)</f>
        <v>0</v>
      </c>
      <c r="Q104" s="192"/>
      <c r="R104" s="193">
        <f>SUM(R105:R108)</f>
        <v>0</v>
      </c>
      <c r="S104" s="192"/>
      <c r="T104" s="194">
        <f>SUM(T105:T108)</f>
        <v>0.94672000000000001</v>
      </c>
      <c r="AR104" s="195" t="s">
        <v>24</v>
      </c>
      <c r="AT104" s="196" t="s">
        <v>74</v>
      </c>
      <c r="AU104" s="196" t="s">
        <v>24</v>
      </c>
      <c r="AY104" s="195" t="s">
        <v>165</v>
      </c>
      <c r="BK104" s="197">
        <f>SUM(BK105:BK108)</f>
        <v>0</v>
      </c>
    </row>
    <row r="105" spans="2:65" s="1" customFormat="1" ht="22.5" customHeight="1">
      <c r="B105" s="40"/>
      <c r="C105" s="201" t="s">
        <v>220</v>
      </c>
      <c r="D105" s="201" t="s">
        <v>167</v>
      </c>
      <c r="E105" s="202" t="s">
        <v>368</v>
      </c>
      <c r="F105" s="203" t="s">
        <v>369</v>
      </c>
      <c r="G105" s="204" t="s">
        <v>190</v>
      </c>
      <c r="H105" s="205">
        <v>51.5</v>
      </c>
      <c r="I105" s="206"/>
      <c r="J105" s="207">
        <f>ROUND(I105*H105,2)</f>
        <v>0</v>
      </c>
      <c r="K105" s="203" t="s">
        <v>240</v>
      </c>
      <c r="L105" s="60"/>
      <c r="M105" s="208" t="s">
        <v>22</v>
      </c>
      <c r="N105" s="209" t="s">
        <v>46</v>
      </c>
      <c r="O105" s="41"/>
      <c r="P105" s="210">
        <f>O105*H105</f>
        <v>0</v>
      </c>
      <c r="Q105" s="210">
        <v>0</v>
      </c>
      <c r="R105" s="210">
        <f>Q105*H105</f>
        <v>0</v>
      </c>
      <c r="S105" s="210">
        <v>2.48E-3</v>
      </c>
      <c r="T105" s="211">
        <f>S105*H105</f>
        <v>0.12772</v>
      </c>
      <c r="AR105" s="23" t="s">
        <v>171</v>
      </c>
      <c r="AT105" s="23" t="s">
        <v>167</v>
      </c>
      <c r="AU105" s="23" t="s">
        <v>84</v>
      </c>
      <c r="AY105" s="23" t="s">
        <v>165</v>
      </c>
      <c r="BE105" s="212">
        <f>IF(N105="základní",J105,0)</f>
        <v>0</v>
      </c>
      <c r="BF105" s="212">
        <f>IF(N105="snížená",J105,0)</f>
        <v>0</v>
      </c>
      <c r="BG105" s="212">
        <f>IF(N105="zákl. přenesená",J105,0)</f>
        <v>0</v>
      </c>
      <c r="BH105" s="212">
        <f>IF(N105="sníž. přenesená",J105,0)</f>
        <v>0</v>
      </c>
      <c r="BI105" s="212">
        <f>IF(N105="nulová",J105,0)</f>
        <v>0</v>
      </c>
      <c r="BJ105" s="23" t="s">
        <v>24</v>
      </c>
      <c r="BK105" s="212">
        <f>ROUND(I105*H105,2)</f>
        <v>0</v>
      </c>
      <c r="BL105" s="23" t="s">
        <v>171</v>
      </c>
      <c r="BM105" s="23" t="s">
        <v>1395</v>
      </c>
    </row>
    <row r="106" spans="2:65" s="12" customFormat="1" ht="13.5">
      <c r="B106" s="227"/>
      <c r="C106" s="228"/>
      <c r="D106" s="229" t="s">
        <v>408</v>
      </c>
      <c r="E106" s="230" t="s">
        <v>22</v>
      </c>
      <c r="F106" s="231" t="s">
        <v>1396</v>
      </c>
      <c r="G106" s="228"/>
      <c r="H106" s="232">
        <v>51.5</v>
      </c>
      <c r="I106" s="233"/>
      <c r="J106" s="228"/>
      <c r="K106" s="228"/>
      <c r="L106" s="234"/>
      <c r="M106" s="235"/>
      <c r="N106" s="236"/>
      <c r="O106" s="236"/>
      <c r="P106" s="236"/>
      <c r="Q106" s="236"/>
      <c r="R106" s="236"/>
      <c r="S106" s="236"/>
      <c r="T106" s="237"/>
      <c r="AT106" s="238" t="s">
        <v>408</v>
      </c>
      <c r="AU106" s="238" t="s">
        <v>84</v>
      </c>
      <c r="AV106" s="12" t="s">
        <v>84</v>
      </c>
      <c r="AW106" s="12" t="s">
        <v>39</v>
      </c>
      <c r="AX106" s="12" t="s">
        <v>24</v>
      </c>
      <c r="AY106" s="238" t="s">
        <v>165</v>
      </c>
    </row>
    <row r="107" spans="2:65" s="1" customFormat="1" ht="22.5" customHeight="1">
      <c r="B107" s="40"/>
      <c r="C107" s="201" t="s">
        <v>10</v>
      </c>
      <c r="D107" s="201" t="s">
        <v>167</v>
      </c>
      <c r="E107" s="202" t="s">
        <v>1397</v>
      </c>
      <c r="F107" s="203" t="s">
        <v>1398</v>
      </c>
      <c r="G107" s="204" t="s">
        <v>190</v>
      </c>
      <c r="H107" s="205">
        <v>13</v>
      </c>
      <c r="I107" s="206"/>
      <c r="J107" s="207">
        <f>ROUND(I107*H107,2)</f>
        <v>0</v>
      </c>
      <c r="K107" s="203" t="s">
        <v>240</v>
      </c>
      <c r="L107" s="60"/>
      <c r="M107" s="208" t="s">
        <v>22</v>
      </c>
      <c r="N107" s="209" t="s">
        <v>46</v>
      </c>
      <c r="O107" s="41"/>
      <c r="P107" s="210">
        <f>O107*H107</f>
        <v>0</v>
      </c>
      <c r="Q107" s="210">
        <v>0</v>
      </c>
      <c r="R107" s="210">
        <f>Q107*H107</f>
        <v>0</v>
      </c>
      <c r="S107" s="210">
        <v>6.3E-2</v>
      </c>
      <c r="T107" s="211">
        <f>S107*H107</f>
        <v>0.81899999999999995</v>
      </c>
      <c r="AR107" s="23" t="s">
        <v>171</v>
      </c>
      <c r="AT107" s="23" t="s">
        <v>167</v>
      </c>
      <c r="AU107" s="23" t="s">
        <v>84</v>
      </c>
      <c r="AY107" s="23" t="s">
        <v>165</v>
      </c>
      <c r="BE107" s="212">
        <f>IF(N107="základní",J107,0)</f>
        <v>0</v>
      </c>
      <c r="BF107" s="212">
        <f>IF(N107="snížená",J107,0)</f>
        <v>0</v>
      </c>
      <c r="BG107" s="212">
        <f>IF(N107="zákl. přenesená",J107,0)</f>
        <v>0</v>
      </c>
      <c r="BH107" s="212">
        <f>IF(N107="sníž. přenesená",J107,0)</f>
        <v>0</v>
      </c>
      <c r="BI107" s="212">
        <f>IF(N107="nulová",J107,0)</f>
        <v>0</v>
      </c>
      <c r="BJ107" s="23" t="s">
        <v>24</v>
      </c>
      <c r="BK107" s="212">
        <f>ROUND(I107*H107,2)</f>
        <v>0</v>
      </c>
      <c r="BL107" s="23" t="s">
        <v>171</v>
      </c>
      <c r="BM107" s="23" t="s">
        <v>1399</v>
      </c>
    </row>
    <row r="108" spans="2:65" s="1" customFormat="1" ht="22.5" customHeight="1">
      <c r="B108" s="40"/>
      <c r="C108" s="201" t="s">
        <v>229</v>
      </c>
      <c r="D108" s="201" t="s">
        <v>167</v>
      </c>
      <c r="E108" s="202" t="s">
        <v>1400</v>
      </c>
      <c r="F108" s="203" t="s">
        <v>1401</v>
      </c>
      <c r="G108" s="204" t="s">
        <v>443</v>
      </c>
      <c r="H108" s="205">
        <v>4</v>
      </c>
      <c r="I108" s="206"/>
      <c r="J108" s="207">
        <f>ROUND(I108*H108,2)</f>
        <v>0</v>
      </c>
      <c r="K108" s="203" t="s">
        <v>22</v>
      </c>
      <c r="L108" s="60"/>
      <c r="M108" s="208" t="s">
        <v>22</v>
      </c>
      <c r="N108" s="209" t="s">
        <v>46</v>
      </c>
      <c r="O108" s="41"/>
      <c r="P108" s="210">
        <f>O108*H108</f>
        <v>0</v>
      </c>
      <c r="Q108" s="210">
        <v>0</v>
      </c>
      <c r="R108" s="210">
        <f>Q108*H108</f>
        <v>0</v>
      </c>
      <c r="S108" s="210">
        <v>0</v>
      </c>
      <c r="T108" s="211">
        <f>S108*H108</f>
        <v>0</v>
      </c>
      <c r="AR108" s="23" t="s">
        <v>171</v>
      </c>
      <c r="AT108" s="23" t="s">
        <v>167</v>
      </c>
      <c r="AU108" s="23" t="s">
        <v>84</v>
      </c>
      <c r="AY108" s="23" t="s">
        <v>165</v>
      </c>
      <c r="BE108" s="212">
        <f>IF(N108="základní",J108,0)</f>
        <v>0</v>
      </c>
      <c r="BF108" s="212">
        <f>IF(N108="snížená",J108,0)</f>
        <v>0</v>
      </c>
      <c r="BG108" s="212">
        <f>IF(N108="zákl. přenesená",J108,0)</f>
        <v>0</v>
      </c>
      <c r="BH108" s="212">
        <f>IF(N108="sníž. přenesená",J108,0)</f>
        <v>0</v>
      </c>
      <c r="BI108" s="212">
        <f>IF(N108="nulová",J108,0)</f>
        <v>0</v>
      </c>
      <c r="BJ108" s="23" t="s">
        <v>24</v>
      </c>
      <c r="BK108" s="212">
        <f>ROUND(I108*H108,2)</f>
        <v>0</v>
      </c>
      <c r="BL108" s="23" t="s">
        <v>171</v>
      </c>
      <c r="BM108" s="23" t="s">
        <v>1402</v>
      </c>
    </row>
    <row r="109" spans="2:65" s="11" customFormat="1" ht="29.85" customHeight="1">
      <c r="B109" s="184"/>
      <c r="C109" s="185"/>
      <c r="D109" s="198" t="s">
        <v>74</v>
      </c>
      <c r="E109" s="199" t="s">
        <v>371</v>
      </c>
      <c r="F109" s="199" t="s">
        <v>657</v>
      </c>
      <c r="G109" s="185"/>
      <c r="H109" s="185"/>
      <c r="I109" s="188"/>
      <c r="J109" s="200">
        <f>BK109</f>
        <v>0</v>
      </c>
      <c r="K109" s="185"/>
      <c r="L109" s="190"/>
      <c r="M109" s="191"/>
      <c r="N109" s="192"/>
      <c r="O109" s="192"/>
      <c r="P109" s="193">
        <f>SUM(P110:P114)</f>
        <v>0</v>
      </c>
      <c r="Q109" s="192"/>
      <c r="R109" s="193">
        <f>SUM(R110:R114)</f>
        <v>0</v>
      </c>
      <c r="S109" s="192"/>
      <c r="T109" s="194">
        <f>SUM(T110:T114)</f>
        <v>0</v>
      </c>
      <c r="AR109" s="195" t="s">
        <v>24</v>
      </c>
      <c r="AT109" s="196" t="s">
        <v>74</v>
      </c>
      <c r="AU109" s="196" t="s">
        <v>24</v>
      </c>
      <c r="AY109" s="195" t="s">
        <v>165</v>
      </c>
      <c r="BK109" s="197">
        <f>SUM(BK110:BK114)</f>
        <v>0</v>
      </c>
    </row>
    <row r="110" spans="2:65" s="1" customFormat="1" ht="31.5" customHeight="1">
      <c r="B110" s="40"/>
      <c r="C110" s="201" t="s">
        <v>233</v>
      </c>
      <c r="D110" s="201" t="s">
        <v>167</v>
      </c>
      <c r="E110" s="202" t="s">
        <v>659</v>
      </c>
      <c r="F110" s="203" t="s">
        <v>660</v>
      </c>
      <c r="G110" s="204" t="s">
        <v>227</v>
      </c>
      <c r="H110" s="205">
        <v>0.94699999999999995</v>
      </c>
      <c r="I110" s="206"/>
      <c r="J110" s="207">
        <f>ROUND(I110*H110,2)</f>
        <v>0</v>
      </c>
      <c r="K110" s="203" t="s">
        <v>240</v>
      </c>
      <c r="L110" s="60"/>
      <c r="M110" s="208" t="s">
        <v>22</v>
      </c>
      <c r="N110" s="209" t="s">
        <v>46</v>
      </c>
      <c r="O110" s="41"/>
      <c r="P110" s="210">
        <f>O110*H110</f>
        <v>0</v>
      </c>
      <c r="Q110" s="210">
        <v>0</v>
      </c>
      <c r="R110" s="210">
        <f>Q110*H110</f>
        <v>0</v>
      </c>
      <c r="S110" s="210">
        <v>0</v>
      </c>
      <c r="T110" s="211">
        <f>S110*H110</f>
        <v>0</v>
      </c>
      <c r="AR110" s="23" t="s">
        <v>171</v>
      </c>
      <c r="AT110" s="23" t="s">
        <v>167</v>
      </c>
      <c r="AU110" s="23" t="s">
        <v>84</v>
      </c>
      <c r="AY110" s="23" t="s">
        <v>165</v>
      </c>
      <c r="BE110" s="212">
        <f>IF(N110="základní",J110,0)</f>
        <v>0</v>
      </c>
      <c r="BF110" s="212">
        <f>IF(N110="snížená",J110,0)</f>
        <v>0</v>
      </c>
      <c r="BG110" s="212">
        <f>IF(N110="zákl. přenesená",J110,0)</f>
        <v>0</v>
      </c>
      <c r="BH110" s="212">
        <f>IF(N110="sníž. přenesená",J110,0)</f>
        <v>0</v>
      </c>
      <c r="BI110" s="212">
        <f>IF(N110="nulová",J110,0)</f>
        <v>0</v>
      </c>
      <c r="BJ110" s="23" t="s">
        <v>24</v>
      </c>
      <c r="BK110" s="212">
        <f>ROUND(I110*H110,2)</f>
        <v>0</v>
      </c>
      <c r="BL110" s="23" t="s">
        <v>171</v>
      </c>
      <c r="BM110" s="23" t="s">
        <v>1403</v>
      </c>
    </row>
    <row r="111" spans="2:65" s="1" customFormat="1" ht="22.5" customHeight="1">
      <c r="B111" s="40"/>
      <c r="C111" s="201" t="s">
        <v>242</v>
      </c>
      <c r="D111" s="201" t="s">
        <v>167</v>
      </c>
      <c r="E111" s="202" t="s">
        <v>374</v>
      </c>
      <c r="F111" s="203" t="s">
        <v>375</v>
      </c>
      <c r="G111" s="204" t="s">
        <v>227</v>
      </c>
      <c r="H111" s="205">
        <v>0.94699999999999995</v>
      </c>
      <c r="I111" s="206"/>
      <c r="J111" s="207">
        <f>ROUND(I111*H111,2)</f>
        <v>0</v>
      </c>
      <c r="K111" s="203" t="s">
        <v>240</v>
      </c>
      <c r="L111" s="60"/>
      <c r="M111" s="208" t="s">
        <v>22</v>
      </c>
      <c r="N111" s="209" t="s">
        <v>46</v>
      </c>
      <c r="O111" s="41"/>
      <c r="P111" s="210">
        <f>O111*H111</f>
        <v>0</v>
      </c>
      <c r="Q111" s="210">
        <v>0</v>
      </c>
      <c r="R111" s="210">
        <f>Q111*H111</f>
        <v>0</v>
      </c>
      <c r="S111" s="210">
        <v>0</v>
      </c>
      <c r="T111" s="211">
        <f>S111*H111</f>
        <v>0</v>
      </c>
      <c r="AR111" s="23" t="s">
        <v>171</v>
      </c>
      <c r="AT111" s="23" t="s">
        <v>167</v>
      </c>
      <c r="AU111" s="23" t="s">
        <v>84</v>
      </c>
      <c r="AY111" s="23" t="s">
        <v>165</v>
      </c>
      <c r="BE111" s="212">
        <f>IF(N111="základní",J111,0)</f>
        <v>0</v>
      </c>
      <c r="BF111" s="212">
        <f>IF(N111="snížená",J111,0)</f>
        <v>0</v>
      </c>
      <c r="BG111" s="212">
        <f>IF(N111="zákl. přenesená",J111,0)</f>
        <v>0</v>
      </c>
      <c r="BH111" s="212">
        <f>IF(N111="sníž. přenesená",J111,0)</f>
        <v>0</v>
      </c>
      <c r="BI111" s="212">
        <f>IF(N111="nulová",J111,0)</f>
        <v>0</v>
      </c>
      <c r="BJ111" s="23" t="s">
        <v>24</v>
      </c>
      <c r="BK111" s="212">
        <f>ROUND(I111*H111,2)</f>
        <v>0</v>
      </c>
      <c r="BL111" s="23" t="s">
        <v>171</v>
      </c>
      <c r="BM111" s="23" t="s">
        <v>1404</v>
      </c>
    </row>
    <row r="112" spans="2:65" s="1" customFormat="1" ht="22.5" customHeight="1">
      <c r="B112" s="40"/>
      <c r="C112" s="201" t="s">
        <v>250</v>
      </c>
      <c r="D112" s="201" t="s">
        <v>167</v>
      </c>
      <c r="E112" s="202" t="s">
        <v>378</v>
      </c>
      <c r="F112" s="203" t="s">
        <v>379</v>
      </c>
      <c r="G112" s="204" t="s">
        <v>227</v>
      </c>
      <c r="H112" s="205">
        <v>8.5229999999999997</v>
      </c>
      <c r="I112" s="206"/>
      <c r="J112" s="207">
        <f>ROUND(I112*H112,2)</f>
        <v>0</v>
      </c>
      <c r="K112" s="203" t="s">
        <v>240</v>
      </c>
      <c r="L112" s="60"/>
      <c r="M112" s="208" t="s">
        <v>22</v>
      </c>
      <c r="N112" s="209" t="s">
        <v>46</v>
      </c>
      <c r="O112" s="41"/>
      <c r="P112" s="210">
        <f>O112*H112</f>
        <v>0</v>
      </c>
      <c r="Q112" s="210">
        <v>0</v>
      </c>
      <c r="R112" s="210">
        <f>Q112*H112</f>
        <v>0</v>
      </c>
      <c r="S112" s="210">
        <v>0</v>
      </c>
      <c r="T112" s="211">
        <f>S112*H112</f>
        <v>0</v>
      </c>
      <c r="AR112" s="23" t="s">
        <v>171</v>
      </c>
      <c r="AT112" s="23" t="s">
        <v>167</v>
      </c>
      <c r="AU112" s="23" t="s">
        <v>84</v>
      </c>
      <c r="AY112" s="23" t="s">
        <v>165</v>
      </c>
      <c r="BE112" s="212">
        <f>IF(N112="základní",J112,0)</f>
        <v>0</v>
      </c>
      <c r="BF112" s="212">
        <f>IF(N112="snížená",J112,0)</f>
        <v>0</v>
      </c>
      <c r="BG112" s="212">
        <f>IF(N112="zákl. přenesená",J112,0)</f>
        <v>0</v>
      </c>
      <c r="BH112" s="212">
        <f>IF(N112="sníž. přenesená",J112,0)</f>
        <v>0</v>
      </c>
      <c r="BI112" s="212">
        <f>IF(N112="nulová",J112,0)</f>
        <v>0</v>
      </c>
      <c r="BJ112" s="23" t="s">
        <v>24</v>
      </c>
      <c r="BK112" s="212">
        <f>ROUND(I112*H112,2)</f>
        <v>0</v>
      </c>
      <c r="BL112" s="23" t="s">
        <v>171</v>
      </c>
      <c r="BM112" s="23" t="s">
        <v>1405</v>
      </c>
    </row>
    <row r="113" spans="2:65" s="12" customFormat="1" ht="13.5">
      <c r="B113" s="227"/>
      <c r="C113" s="228"/>
      <c r="D113" s="229" t="s">
        <v>408</v>
      </c>
      <c r="E113" s="230" t="s">
        <v>22</v>
      </c>
      <c r="F113" s="231" t="s">
        <v>1406</v>
      </c>
      <c r="G113" s="228"/>
      <c r="H113" s="232">
        <v>8.5229999999999997</v>
      </c>
      <c r="I113" s="233"/>
      <c r="J113" s="228"/>
      <c r="K113" s="228"/>
      <c r="L113" s="234"/>
      <c r="M113" s="235"/>
      <c r="N113" s="236"/>
      <c r="O113" s="236"/>
      <c r="P113" s="236"/>
      <c r="Q113" s="236"/>
      <c r="R113" s="236"/>
      <c r="S113" s="236"/>
      <c r="T113" s="237"/>
      <c r="AT113" s="238" t="s">
        <v>408</v>
      </c>
      <c r="AU113" s="238" t="s">
        <v>84</v>
      </c>
      <c r="AV113" s="12" t="s">
        <v>84</v>
      </c>
      <c r="AW113" s="12" t="s">
        <v>39</v>
      </c>
      <c r="AX113" s="12" t="s">
        <v>24</v>
      </c>
      <c r="AY113" s="238" t="s">
        <v>165</v>
      </c>
    </row>
    <row r="114" spans="2:65" s="1" customFormat="1" ht="22.5" customHeight="1">
      <c r="B114" s="40"/>
      <c r="C114" s="201" t="s">
        <v>246</v>
      </c>
      <c r="D114" s="201" t="s">
        <v>167</v>
      </c>
      <c r="E114" s="202" t="s">
        <v>1407</v>
      </c>
      <c r="F114" s="203" t="s">
        <v>1408</v>
      </c>
      <c r="G114" s="204" t="s">
        <v>227</v>
      </c>
      <c r="H114" s="205">
        <v>0.94699999999999995</v>
      </c>
      <c r="I114" s="206"/>
      <c r="J114" s="207">
        <f>ROUND(I114*H114,2)</f>
        <v>0</v>
      </c>
      <c r="K114" s="203" t="s">
        <v>240</v>
      </c>
      <c r="L114" s="60"/>
      <c r="M114" s="208" t="s">
        <v>22</v>
      </c>
      <c r="N114" s="209" t="s">
        <v>46</v>
      </c>
      <c r="O114" s="41"/>
      <c r="P114" s="210">
        <f>O114*H114</f>
        <v>0</v>
      </c>
      <c r="Q114" s="210">
        <v>0</v>
      </c>
      <c r="R114" s="210">
        <f>Q114*H114</f>
        <v>0</v>
      </c>
      <c r="S114" s="210">
        <v>0</v>
      </c>
      <c r="T114" s="211">
        <f>S114*H114</f>
        <v>0</v>
      </c>
      <c r="AR114" s="23" t="s">
        <v>171</v>
      </c>
      <c r="AT114" s="23" t="s">
        <v>167</v>
      </c>
      <c r="AU114" s="23" t="s">
        <v>84</v>
      </c>
      <c r="AY114" s="23" t="s">
        <v>165</v>
      </c>
      <c r="BE114" s="212">
        <f>IF(N114="základní",J114,0)</f>
        <v>0</v>
      </c>
      <c r="BF114" s="212">
        <f>IF(N114="snížená",J114,0)</f>
        <v>0</v>
      </c>
      <c r="BG114" s="212">
        <f>IF(N114="zákl. přenesená",J114,0)</f>
        <v>0</v>
      </c>
      <c r="BH114" s="212">
        <f>IF(N114="sníž. přenesená",J114,0)</f>
        <v>0</v>
      </c>
      <c r="BI114" s="212">
        <f>IF(N114="nulová",J114,0)</f>
        <v>0</v>
      </c>
      <c r="BJ114" s="23" t="s">
        <v>24</v>
      </c>
      <c r="BK114" s="212">
        <f>ROUND(I114*H114,2)</f>
        <v>0</v>
      </c>
      <c r="BL114" s="23" t="s">
        <v>171</v>
      </c>
      <c r="BM114" s="23" t="s">
        <v>1409</v>
      </c>
    </row>
    <row r="115" spans="2:65" s="11" customFormat="1" ht="29.85" customHeight="1">
      <c r="B115" s="184"/>
      <c r="C115" s="185"/>
      <c r="D115" s="198" t="s">
        <v>74</v>
      </c>
      <c r="E115" s="199" t="s">
        <v>385</v>
      </c>
      <c r="F115" s="199" t="s">
        <v>671</v>
      </c>
      <c r="G115" s="185"/>
      <c r="H115" s="185"/>
      <c r="I115" s="188"/>
      <c r="J115" s="200">
        <f>BK115</f>
        <v>0</v>
      </c>
      <c r="K115" s="185"/>
      <c r="L115" s="190"/>
      <c r="M115" s="191"/>
      <c r="N115" s="192"/>
      <c r="O115" s="192"/>
      <c r="P115" s="193">
        <f>P116</f>
        <v>0</v>
      </c>
      <c r="Q115" s="192"/>
      <c r="R115" s="193">
        <f>R116</f>
        <v>0</v>
      </c>
      <c r="S115" s="192"/>
      <c r="T115" s="194">
        <f>T116</f>
        <v>0</v>
      </c>
      <c r="AR115" s="195" t="s">
        <v>24</v>
      </c>
      <c r="AT115" s="196" t="s">
        <v>74</v>
      </c>
      <c r="AU115" s="196" t="s">
        <v>24</v>
      </c>
      <c r="AY115" s="195" t="s">
        <v>165</v>
      </c>
      <c r="BK115" s="197">
        <f>BK116</f>
        <v>0</v>
      </c>
    </row>
    <row r="116" spans="2:65" s="1" customFormat="1" ht="22.5" customHeight="1">
      <c r="B116" s="40"/>
      <c r="C116" s="201" t="s">
        <v>9</v>
      </c>
      <c r="D116" s="201" t="s">
        <v>167</v>
      </c>
      <c r="E116" s="202" t="s">
        <v>1410</v>
      </c>
      <c r="F116" s="203" t="s">
        <v>1411</v>
      </c>
      <c r="G116" s="204" t="s">
        <v>227</v>
      </c>
      <c r="H116" s="205">
        <v>26.216999999999999</v>
      </c>
      <c r="I116" s="206"/>
      <c r="J116" s="207">
        <f>ROUND(I116*H116,2)</f>
        <v>0</v>
      </c>
      <c r="K116" s="203" t="s">
        <v>240</v>
      </c>
      <c r="L116" s="60"/>
      <c r="M116" s="208" t="s">
        <v>22</v>
      </c>
      <c r="N116" s="223" t="s">
        <v>46</v>
      </c>
      <c r="O116" s="224"/>
      <c r="P116" s="225">
        <f>O116*H116</f>
        <v>0</v>
      </c>
      <c r="Q116" s="225">
        <v>0</v>
      </c>
      <c r="R116" s="225">
        <f>Q116*H116</f>
        <v>0</v>
      </c>
      <c r="S116" s="225">
        <v>0</v>
      </c>
      <c r="T116" s="226">
        <f>S116*H116</f>
        <v>0</v>
      </c>
      <c r="AR116" s="23" t="s">
        <v>171</v>
      </c>
      <c r="AT116" s="23" t="s">
        <v>167</v>
      </c>
      <c r="AU116" s="23" t="s">
        <v>84</v>
      </c>
      <c r="AY116" s="23" t="s">
        <v>165</v>
      </c>
      <c r="BE116" s="212">
        <f>IF(N116="základní",J116,0)</f>
        <v>0</v>
      </c>
      <c r="BF116" s="212">
        <f>IF(N116="snížená",J116,0)</f>
        <v>0</v>
      </c>
      <c r="BG116" s="212">
        <f>IF(N116="zákl. přenesená",J116,0)</f>
        <v>0</v>
      </c>
      <c r="BH116" s="212">
        <f>IF(N116="sníž. přenesená",J116,0)</f>
        <v>0</v>
      </c>
      <c r="BI116" s="212">
        <f>IF(N116="nulová",J116,0)</f>
        <v>0</v>
      </c>
      <c r="BJ116" s="23" t="s">
        <v>24</v>
      </c>
      <c r="BK116" s="212">
        <f>ROUND(I116*H116,2)</f>
        <v>0</v>
      </c>
      <c r="BL116" s="23" t="s">
        <v>171</v>
      </c>
      <c r="BM116" s="23" t="s">
        <v>1412</v>
      </c>
    </row>
    <row r="117" spans="2:65" s="1" customFormat="1" ht="6.95" customHeight="1">
      <c r="B117" s="55"/>
      <c r="C117" s="56"/>
      <c r="D117" s="56"/>
      <c r="E117" s="56"/>
      <c r="F117" s="56"/>
      <c r="G117" s="56"/>
      <c r="H117" s="56"/>
      <c r="I117" s="147"/>
      <c r="J117" s="56"/>
      <c r="K117" s="56"/>
      <c r="L117" s="60"/>
    </row>
  </sheetData>
  <sheetProtection password="CC35" sheet="1" objects="1" scenarios="1" formatCells="0" formatColumns="0" formatRows="0" sort="0" autoFilter="0"/>
  <autoFilter ref="C82:K11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111</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1413</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ROUND(J80,2)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ROUND(SUM(BE80:BE158), 2)</f>
        <v>0</v>
      </c>
      <c r="G30" s="41"/>
      <c r="H30" s="41"/>
      <c r="I30" s="139">
        <v>0.21</v>
      </c>
      <c r="J30" s="138">
        <f>ROUND(ROUND((SUM(BE80:BE158)), 2)*I30, 2)</f>
        <v>0</v>
      </c>
      <c r="K30" s="44"/>
    </row>
    <row r="31" spans="2:11" s="1" customFormat="1" ht="14.45" customHeight="1">
      <c r="B31" s="40"/>
      <c r="C31" s="41"/>
      <c r="D31" s="41"/>
      <c r="E31" s="48" t="s">
        <v>47</v>
      </c>
      <c r="F31" s="138">
        <f>ROUND(SUM(BF80:BF158), 2)</f>
        <v>0</v>
      </c>
      <c r="G31" s="41"/>
      <c r="H31" s="41"/>
      <c r="I31" s="139">
        <v>0.15</v>
      </c>
      <c r="J31" s="138">
        <f>ROUND(ROUND((SUM(BF80:BF158)), 2)*I31, 2)</f>
        <v>0</v>
      </c>
      <c r="K31" s="44"/>
    </row>
    <row r="32" spans="2:11" s="1" customFormat="1" ht="14.45" hidden="1" customHeight="1">
      <c r="B32" s="40"/>
      <c r="C32" s="41"/>
      <c r="D32" s="41"/>
      <c r="E32" s="48" t="s">
        <v>48</v>
      </c>
      <c r="F32" s="138">
        <f>ROUND(SUM(BG80:BG158), 2)</f>
        <v>0</v>
      </c>
      <c r="G32" s="41"/>
      <c r="H32" s="41"/>
      <c r="I32" s="139">
        <v>0.21</v>
      </c>
      <c r="J32" s="138">
        <v>0</v>
      </c>
      <c r="K32" s="44"/>
    </row>
    <row r="33" spans="2:11" s="1" customFormat="1" ht="14.45" hidden="1" customHeight="1">
      <c r="B33" s="40"/>
      <c r="C33" s="41"/>
      <c r="D33" s="41"/>
      <c r="E33" s="48" t="s">
        <v>49</v>
      </c>
      <c r="F33" s="138">
        <f>ROUND(SUM(BH80:BH158), 2)</f>
        <v>0</v>
      </c>
      <c r="G33" s="41"/>
      <c r="H33" s="41"/>
      <c r="I33" s="139">
        <v>0.15</v>
      </c>
      <c r="J33" s="138">
        <v>0</v>
      </c>
      <c r="K33" s="44"/>
    </row>
    <row r="34" spans="2:11" s="1" customFormat="1" ht="14.45" hidden="1" customHeight="1">
      <c r="B34" s="40"/>
      <c r="C34" s="41"/>
      <c r="D34" s="41"/>
      <c r="E34" s="48" t="s">
        <v>50</v>
      </c>
      <c r="F34" s="138">
        <f>ROUND(SUM(BI80:BI158),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08 - UZ - PS-01-UZNATELNÉ NÁKLADY Technologie ČOV</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J80</f>
        <v>0</v>
      </c>
      <c r="K56" s="44"/>
      <c r="AU56" s="23" t="s">
        <v>142</v>
      </c>
    </row>
    <row r="57" spans="2:47" s="8" customFormat="1" ht="24.95" customHeight="1">
      <c r="B57" s="157"/>
      <c r="C57" s="158"/>
      <c r="D57" s="159" t="s">
        <v>1157</v>
      </c>
      <c r="E57" s="160"/>
      <c r="F57" s="160"/>
      <c r="G57" s="160"/>
      <c r="H57" s="160"/>
      <c r="I57" s="161"/>
      <c r="J57" s="162">
        <f>J81</f>
        <v>0</v>
      </c>
      <c r="K57" s="163"/>
    </row>
    <row r="58" spans="2:47" s="9" customFormat="1" ht="19.899999999999999" customHeight="1">
      <c r="B58" s="164"/>
      <c r="C58" s="165"/>
      <c r="D58" s="166" t="s">
        <v>1414</v>
      </c>
      <c r="E58" s="167"/>
      <c r="F58" s="167"/>
      <c r="G58" s="167"/>
      <c r="H58" s="167"/>
      <c r="I58" s="168"/>
      <c r="J58" s="169">
        <f>J82</f>
        <v>0</v>
      </c>
      <c r="K58" s="170"/>
    </row>
    <row r="59" spans="2:47" s="9" customFormat="1" ht="19.899999999999999" customHeight="1">
      <c r="B59" s="164"/>
      <c r="C59" s="165"/>
      <c r="D59" s="166" t="s">
        <v>1415</v>
      </c>
      <c r="E59" s="167"/>
      <c r="F59" s="167"/>
      <c r="G59" s="167"/>
      <c r="H59" s="167"/>
      <c r="I59" s="168"/>
      <c r="J59" s="169">
        <f>J102</f>
        <v>0</v>
      </c>
      <c r="K59" s="170"/>
    </row>
    <row r="60" spans="2:47" s="9" customFormat="1" ht="19.899999999999999" customHeight="1">
      <c r="B60" s="164"/>
      <c r="C60" s="165"/>
      <c r="D60" s="166" t="s">
        <v>1416</v>
      </c>
      <c r="E60" s="167"/>
      <c r="F60" s="167"/>
      <c r="G60" s="167"/>
      <c r="H60" s="167"/>
      <c r="I60" s="168"/>
      <c r="J60" s="169">
        <f>J148</f>
        <v>0</v>
      </c>
      <c r="K60" s="170"/>
    </row>
    <row r="61" spans="2:47" s="1" customFormat="1" ht="21.75" customHeight="1">
      <c r="B61" s="40"/>
      <c r="C61" s="41"/>
      <c r="D61" s="41"/>
      <c r="E61" s="41"/>
      <c r="F61" s="41"/>
      <c r="G61" s="41"/>
      <c r="H61" s="41"/>
      <c r="I61" s="126"/>
      <c r="J61" s="41"/>
      <c r="K61" s="44"/>
    </row>
    <row r="62" spans="2:47" s="1" customFormat="1" ht="6.95" customHeight="1">
      <c r="B62" s="55"/>
      <c r="C62" s="56"/>
      <c r="D62" s="56"/>
      <c r="E62" s="56"/>
      <c r="F62" s="56"/>
      <c r="G62" s="56"/>
      <c r="H62" s="56"/>
      <c r="I62" s="147"/>
      <c r="J62" s="56"/>
      <c r="K62" s="57"/>
    </row>
    <row r="66" spans="2:63" s="1" customFormat="1" ht="6.95" customHeight="1">
      <c r="B66" s="58"/>
      <c r="C66" s="59"/>
      <c r="D66" s="59"/>
      <c r="E66" s="59"/>
      <c r="F66" s="59"/>
      <c r="G66" s="59"/>
      <c r="H66" s="59"/>
      <c r="I66" s="150"/>
      <c r="J66" s="59"/>
      <c r="K66" s="59"/>
      <c r="L66" s="60"/>
    </row>
    <row r="67" spans="2:63" s="1" customFormat="1" ht="36.950000000000003" customHeight="1">
      <c r="B67" s="40"/>
      <c r="C67" s="61" t="s">
        <v>149</v>
      </c>
      <c r="D67" s="62"/>
      <c r="E67" s="62"/>
      <c r="F67" s="62"/>
      <c r="G67" s="62"/>
      <c r="H67" s="62"/>
      <c r="I67" s="171"/>
      <c r="J67" s="62"/>
      <c r="K67" s="62"/>
      <c r="L67" s="60"/>
    </row>
    <row r="68" spans="2:63" s="1" customFormat="1" ht="6.95" customHeight="1">
      <c r="B68" s="40"/>
      <c r="C68" s="62"/>
      <c r="D68" s="62"/>
      <c r="E68" s="62"/>
      <c r="F68" s="62"/>
      <c r="G68" s="62"/>
      <c r="H68" s="62"/>
      <c r="I68" s="171"/>
      <c r="J68" s="62"/>
      <c r="K68" s="62"/>
      <c r="L68" s="60"/>
    </row>
    <row r="69" spans="2:63" s="1" customFormat="1" ht="14.45" customHeight="1">
      <c r="B69" s="40"/>
      <c r="C69" s="64" t="s">
        <v>18</v>
      </c>
      <c r="D69" s="62"/>
      <c r="E69" s="62"/>
      <c r="F69" s="62"/>
      <c r="G69" s="62"/>
      <c r="H69" s="62"/>
      <c r="I69" s="171"/>
      <c r="J69" s="62"/>
      <c r="K69" s="62"/>
      <c r="L69" s="60"/>
    </row>
    <row r="70" spans="2:63" s="1" customFormat="1" ht="22.5" customHeight="1">
      <c r="B70" s="40"/>
      <c r="C70" s="62"/>
      <c r="D70" s="62"/>
      <c r="E70" s="388" t="str">
        <f>E7</f>
        <v>Rozšíření kapacity ČOV Květnice na cílový stav 4 500 EO</v>
      </c>
      <c r="F70" s="389"/>
      <c r="G70" s="389"/>
      <c r="H70" s="389"/>
      <c r="I70" s="171"/>
      <c r="J70" s="62"/>
      <c r="K70" s="62"/>
      <c r="L70" s="60"/>
    </row>
    <row r="71" spans="2:63" s="1" customFormat="1" ht="14.45" customHeight="1">
      <c r="B71" s="40"/>
      <c r="C71" s="64" t="s">
        <v>136</v>
      </c>
      <c r="D71" s="62"/>
      <c r="E71" s="62"/>
      <c r="F71" s="62"/>
      <c r="G71" s="62"/>
      <c r="H71" s="62"/>
      <c r="I71" s="171"/>
      <c r="J71" s="62"/>
      <c r="K71" s="62"/>
      <c r="L71" s="60"/>
    </row>
    <row r="72" spans="2:63" s="1" customFormat="1" ht="23.25" customHeight="1">
      <c r="B72" s="40"/>
      <c r="C72" s="62"/>
      <c r="D72" s="62"/>
      <c r="E72" s="360" t="str">
        <f>E9</f>
        <v>KVETNICE 08 - UZ - PS-01-UZNATELNÉ NÁKLADY Technologie ČOV</v>
      </c>
      <c r="F72" s="390"/>
      <c r="G72" s="390"/>
      <c r="H72" s="390"/>
      <c r="I72" s="171"/>
      <c r="J72" s="62"/>
      <c r="K72" s="62"/>
      <c r="L72" s="60"/>
    </row>
    <row r="73" spans="2:63" s="1" customFormat="1" ht="6.95" customHeight="1">
      <c r="B73" s="40"/>
      <c r="C73" s="62"/>
      <c r="D73" s="62"/>
      <c r="E73" s="62"/>
      <c r="F73" s="62"/>
      <c r="G73" s="62"/>
      <c r="H73" s="62"/>
      <c r="I73" s="171"/>
      <c r="J73" s="62"/>
      <c r="K73" s="62"/>
      <c r="L73" s="60"/>
    </row>
    <row r="74" spans="2:63" s="1" customFormat="1" ht="18" customHeight="1">
      <c r="B74" s="40"/>
      <c r="C74" s="64" t="s">
        <v>25</v>
      </c>
      <c r="D74" s="62"/>
      <c r="E74" s="62"/>
      <c r="F74" s="172" t="str">
        <f>F12</f>
        <v>Květnice</v>
      </c>
      <c r="G74" s="62"/>
      <c r="H74" s="62"/>
      <c r="I74" s="173" t="s">
        <v>27</v>
      </c>
      <c r="J74" s="72" t="str">
        <f>IF(J12="","",J12)</f>
        <v>3. 9. 2016</v>
      </c>
      <c r="K74" s="62"/>
      <c r="L74" s="60"/>
    </row>
    <row r="75" spans="2:63" s="1" customFormat="1" ht="6.95" customHeight="1">
      <c r="B75" s="40"/>
      <c r="C75" s="62"/>
      <c r="D75" s="62"/>
      <c r="E75" s="62"/>
      <c r="F75" s="62"/>
      <c r="G75" s="62"/>
      <c r="H75" s="62"/>
      <c r="I75" s="171"/>
      <c r="J75" s="62"/>
      <c r="K75" s="62"/>
      <c r="L75" s="60"/>
    </row>
    <row r="76" spans="2:63" s="1" customFormat="1">
      <c r="B76" s="40"/>
      <c r="C76" s="64" t="s">
        <v>31</v>
      </c>
      <c r="D76" s="62"/>
      <c r="E76" s="62"/>
      <c r="F76" s="172" t="str">
        <f>E15</f>
        <v>Obec Květnice</v>
      </c>
      <c r="G76" s="62"/>
      <c r="H76" s="62"/>
      <c r="I76" s="173" t="s">
        <v>37</v>
      </c>
      <c r="J76" s="172" t="str">
        <f>E21</f>
        <v>MK Profi Hradec Králové s.r.o.</v>
      </c>
      <c r="K76" s="62"/>
      <c r="L76" s="60"/>
    </row>
    <row r="77" spans="2:63" s="1" customFormat="1" ht="14.45" customHeight="1">
      <c r="B77" s="40"/>
      <c r="C77" s="64" t="s">
        <v>35</v>
      </c>
      <c r="D77" s="62"/>
      <c r="E77" s="62"/>
      <c r="F77" s="172" t="str">
        <f>IF(E18="","",E18)</f>
        <v/>
      </c>
      <c r="G77" s="62"/>
      <c r="H77" s="62"/>
      <c r="I77" s="171"/>
      <c r="J77" s="62"/>
      <c r="K77" s="62"/>
      <c r="L77" s="60"/>
    </row>
    <row r="78" spans="2:63" s="1" customFormat="1" ht="10.35" customHeight="1">
      <c r="B78" s="40"/>
      <c r="C78" s="62"/>
      <c r="D78" s="62"/>
      <c r="E78" s="62"/>
      <c r="F78" s="62"/>
      <c r="G78" s="62"/>
      <c r="H78" s="62"/>
      <c r="I78" s="171"/>
      <c r="J78" s="62"/>
      <c r="K78" s="62"/>
      <c r="L78" s="60"/>
    </row>
    <row r="79" spans="2:63" s="10" customFormat="1" ht="29.25" customHeight="1">
      <c r="B79" s="174"/>
      <c r="C79" s="175" t="s">
        <v>150</v>
      </c>
      <c r="D79" s="176" t="s">
        <v>60</v>
      </c>
      <c r="E79" s="176" t="s">
        <v>56</v>
      </c>
      <c r="F79" s="176" t="s">
        <v>151</v>
      </c>
      <c r="G79" s="176" t="s">
        <v>152</v>
      </c>
      <c r="H79" s="176" t="s">
        <v>153</v>
      </c>
      <c r="I79" s="177" t="s">
        <v>154</v>
      </c>
      <c r="J79" s="176" t="s">
        <v>140</v>
      </c>
      <c r="K79" s="178" t="s">
        <v>155</v>
      </c>
      <c r="L79" s="179"/>
      <c r="M79" s="80" t="s">
        <v>156</v>
      </c>
      <c r="N79" s="81" t="s">
        <v>45</v>
      </c>
      <c r="O79" s="81" t="s">
        <v>157</v>
      </c>
      <c r="P79" s="81" t="s">
        <v>158</v>
      </c>
      <c r="Q79" s="81" t="s">
        <v>159</v>
      </c>
      <c r="R79" s="81" t="s">
        <v>160</v>
      </c>
      <c r="S79" s="81" t="s">
        <v>161</v>
      </c>
      <c r="T79" s="82" t="s">
        <v>162</v>
      </c>
    </row>
    <row r="80" spans="2:63" s="1" customFormat="1" ht="29.25" customHeight="1">
      <c r="B80" s="40"/>
      <c r="C80" s="86" t="s">
        <v>141</v>
      </c>
      <c r="D80" s="62"/>
      <c r="E80" s="62"/>
      <c r="F80" s="62"/>
      <c r="G80" s="62"/>
      <c r="H80" s="62"/>
      <c r="I80" s="171"/>
      <c r="J80" s="180">
        <f>BK80</f>
        <v>0</v>
      </c>
      <c r="K80" s="62"/>
      <c r="L80" s="60"/>
      <c r="M80" s="83"/>
      <c r="N80" s="84"/>
      <c r="O80" s="84"/>
      <c r="P80" s="181">
        <f>P81</f>
        <v>0</v>
      </c>
      <c r="Q80" s="84"/>
      <c r="R80" s="181">
        <f>R81</f>
        <v>2.6259999999999999</v>
      </c>
      <c r="S80" s="84"/>
      <c r="T80" s="182">
        <f>T81</f>
        <v>0</v>
      </c>
      <c r="AT80" s="23" t="s">
        <v>74</v>
      </c>
      <c r="AU80" s="23" t="s">
        <v>142</v>
      </c>
      <c r="BK80" s="183">
        <f>BK81</f>
        <v>0</v>
      </c>
    </row>
    <row r="81" spans="2:65" s="11" customFormat="1" ht="37.35" customHeight="1">
      <c r="B81" s="184"/>
      <c r="C81" s="185"/>
      <c r="D81" s="186" t="s">
        <v>74</v>
      </c>
      <c r="E81" s="187" t="s">
        <v>163</v>
      </c>
      <c r="F81" s="187" t="s">
        <v>163</v>
      </c>
      <c r="G81" s="185"/>
      <c r="H81" s="185"/>
      <c r="I81" s="188"/>
      <c r="J81" s="189">
        <f>BK81</f>
        <v>0</v>
      </c>
      <c r="K81" s="185"/>
      <c r="L81" s="190"/>
      <c r="M81" s="191"/>
      <c r="N81" s="192"/>
      <c r="O81" s="192"/>
      <c r="P81" s="193">
        <f>P82+P102+P148</f>
        <v>0</v>
      </c>
      <c r="Q81" s="192"/>
      <c r="R81" s="193">
        <f>R82+R102+R148</f>
        <v>2.6259999999999999</v>
      </c>
      <c r="S81" s="192"/>
      <c r="T81" s="194">
        <f>T82+T102+T148</f>
        <v>0</v>
      </c>
      <c r="AR81" s="195" t="s">
        <v>24</v>
      </c>
      <c r="AT81" s="196" t="s">
        <v>74</v>
      </c>
      <c r="AU81" s="196" t="s">
        <v>75</v>
      </c>
      <c r="AY81" s="195" t="s">
        <v>165</v>
      </c>
      <c r="BK81" s="197">
        <f>BK82+BK102+BK148</f>
        <v>0</v>
      </c>
    </row>
    <row r="82" spans="2:65" s="11" customFormat="1" ht="19.899999999999999" customHeight="1">
      <c r="B82" s="184"/>
      <c r="C82" s="185"/>
      <c r="D82" s="198" t="s">
        <v>74</v>
      </c>
      <c r="E82" s="199" t="s">
        <v>1417</v>
      </c>
      <c r="F82" s="199" t="s">
        <v>1418</v>
      </c>
      <c r="G82" s="185"/>
      <c r="H82" s="185"/>
      <c r="I82" s="188"/>
      <c r="J82" s="200">
        <f>BK82</f>
        <v>0</v>
      </c>
      <c r="K82" s="185"/>
      <c r="L82" s="190"/>
      <c r="M82" s="191"/>
      <c r="N82" s="192"/>
      <c r="O82" s="192"/>
      <c r="P82" s="193">
        <f>SUM(P83:P101)</f>
        <v>0</v>
      </c>
      <c r="Q82" s="192"/>
      <c r="R82" s="193">
        <f>SUM(R83:R101)</f>
        <v>0</v>
      </c>
      <c r="S82" s="192"/>
      <c r="T82" s="194">
        <f>SUM(T83:T101)</f>
        <v>0</v>
      </c>
      <c r="AR82" s="195" t="s">
        <v>24</v>
      </c>
      <c r="AT82" s="196" t="s">
        <v>74</v>
      </c>
      <c r="AU82" s="196" t="s">
        <v>24</v>
      </c>
      <c r="AY82" s="195" t="s">
        <v>165</v>
      </c>
      <c r="BK82" s="197">
        <f>SUM(BK83:BK101)</f>
        <v>0</v>
      </c>
    </row>
    <row r="83" spans="2:65" s="1" customFormat="1" ht="22.5" customHeight="1">
      <c r="B83" s="40"/>
      <c r="C83" s="201" t="s">
        <v>24</v>
      </c>
      <c r="D83" s="201" t="s">
        <v>167</v>
      </c>
      <c r="E83" s="202" t="s">
        <v>1419</v>
      </c>
      <c r="F83" s="203" t="s">
        <v>1420</v>
      </c>
      <c r="G83" s="204" t="s">
        <v>333</v>
      </c>
      <c r="H83" s="205">
        <v>1</v>
      </c>
      <c r="I83" s="206"/>
      <c r="J83" s="207">
        <f t="shared" ref="J83:J101" si="0">ROUND(I83*H83,2)</f>
        <v>0</v>
      </c>
      <c r="K83" s="203" t="s">
        <v>22</v>
      </c>
      <c r="L83" s="60"/>
      <c r="M83" s="208" t="s">
        <v>22</v>
      </c>
      <c r="N83" s="209" t="s">
        <v>46</v>
      </c>
      <c r="O83" s="41"/>
      <c r="P83" s="210">
        <f t="shared" ref="P83:P101" si="1">O83*H83</f>
        <v>0</v>
      </c>
      <c r="Q83" s="210">
        <v>0</v>
      </c>
      <c r="R83" s="210">
        <f t="shared" ref="R83:R101" si="2">Q83*H83</f>
        <v>0</v>
      </c>
      <c r="S83" s="210">
        <v>0</v>
      </c>
      <c r="T83" s="211">
        <f t="shared" ref="T83:T101" si="3">S83*H83</f>
        <v>0</v>
      </c>
      <c r="AR83" s="23" t="s">
        <v>658</v>
      </c>
      <c r="AT83" s="23" t="s">
        <v>167</v>
      </c>
      <c r="AU83" s="23" t="s">
        <v>84</v>
      </c>
      <c r="AY83" s="23" t="s">
        <v>165</v>
      </c>
      <c r="BE83" s="212">
        <f t="shared" ref="BE83:BE101" si="4">IF(N83="základní",J83,0)</f>
        <v>0</v>
      </c>
      <c r="BF83" s="212">
        <f t="shared" ref="BF83:BF101" si="5">IF(N83="snížená",J83,0)</f>
        <v>0</v>
      </c>
      <c r="BG83" s="212">
        <f t="shared" ref="BG83:BG101" si="6">IF(N83="zákl. přenesená",J83,0)</f>
        <v>0</v>
      </c>
      <c r="BH83" s="212">
        <f t="shared" ref="BH83:BH101" si="7">IF(N83="sníž. přenesená",J83,0)</f>
        <v>0</v>
      </c>
      <c r="BI83" s="212">
        <f t="shared" ref="BI83:BI101" si="8">IF(N83="nulová",J83,0)</f>
        <v>0</v>
      </c>
      <c r="BJ83" s="23" t="s">
        <v>24</v>
      </c>
      <c r="BK83" s="212">
        <f t="shared" ref="BK83:BK101" si="9">ROUND(I83*H83,2)</f>
        <v>0</v>
      </c>
      <c r="BL83" s="23" t="s">
        <v>658</v>
      </c>
      <c r="BM83" s="23" t="s">
        <v>1421</v>
      </c>
    </row>
    <row r="84" spans="2:65" s="1" customFormat="1" ht="22.5" customHeight="1">
      <c r="B84" s="40"/>
      <c r="C84" s="201" t="s">
        <v>84</v>
      </c>
      <c r="D84" s="201" t="s">
        <v>167</v>
      </c>
      <c r="E84" s="202" t="s">
        <v>1422</v>
      </c>
      <c r="F84" s="203" t="s">
        <v>1423</v>
      </c>
      <c r="G84" s="204" t="s">
        <v>333</v>
      </c>
      <c r="H84" s="205">
        <v>1</v>
      </c>
      <c r="I84" s="206"/>
      <c r="J84" s="207">
        <f t="shared" si="0"/>
        <v>0</v>
      </c>
      <c r="K84" s="203" t="s">
        <v>22</v>
      </c>
      <c r="L84" s="60"/>
      <c r="M84" s="208" t="s">
        <v>22</v>
      </c>
      <c r="N84" s="209" t="s">
        <v>46</v>
      </c>
      <c r="O84" s="41"/>
      <c r="P84" s="210">
        <f t="shared" si="1"/>
        <v>0</v>
      </c>
      <c r="Q84" s="210">
        <v>0</v>
      </c>
      <c r="R84" s="210">
        <f t="shared" si="2"/>
        <v>0</v>
      </c>
      <c r="S84" s="210">
        <v>0</v>
      </c>
      <c r="T84" s="211">
        <f t="shared" si="3"/>
        <v>0</v>
      </c>
      <c r="AR84" s="23" t="s">
        <v>658</v>
      </c>
      <c r="AT84" s="23" t="s">
        <v>167</v>
      </c>
      <c r="AU84" s="23" t="s">
        <v>84</v>
      </c>
      <c r="AY84" s="23" t="s">
        <v>165</v>
      </c>
      <c r="BE84" s="212">
        <f t="shared" si="4"/>
        <v>0</v>
      </c>
      <c r="BF84" s="212">
        <f t="shared" si="5"/>
        <v>0</v>
      </c>
      <c r="BG84" s="212">
        <f t="shared" si="6"/>
        <v>0</v>
      </c>
      <c r="BH84" s="212">
        <f t="shared" si="7"/>
        <v>0</v>
      </c>
      <c r="BI84" s="212">
        <f t="shared" si="8"/>
        <v>0</v>
      </c>
      <c r="BJ84" s="23" t="s">
        <v>24</v>
      </c>
      <c r="BK84" s="212">
        <f t="shared" si="9"/>
        <v>0</v>
      </c>
      <c r="BL84" s="23" t="s">
        <v>658</v>
      </c>
      <c r="BM84" s="23" t="s">
        <v>1424</v>
      </c>
    </row>
    <row r="85" spans="2:65" s="1" customFormat="1" ht="22.5" customHeight="1">
      <c r="B85" s="40"/>
      <c r="C85" s="201" t="s">
        <v>10</v>
      </c>
      <c r="D85" s="201" t="s">
        <v>167</v>
      </c>
      <c r="E85" s="202" t="s">
        <v>1425</v>
      </c>
      <c r="F85" s="203" t="s">
        <v>1423</v>
      </c>
      <c r="G85" s="204" t="s">
        <v>333</v>
      </c>
      <c r="H85" s="205">
        <v>1</v>
      </c>
      <c r="I85" s="206"/>
      <c r="J85" s="207">
        <f t="shared" si="0"/>
        <v>0</v>
      </c>
      <c r="K85" s="203" t="s">
        <v>22</v>
      </c>
      <c r="L85" s="60"/>
      <c r="M85" s="208" t="s">
        <v>22</v>
      </c>
      <c r="N85" s="209" t="s">
        <v>46</v>
      </c>
      <c r="O85" s="41"/>
      <c r="P85" s="210">
        <f t="shared" si="1"/>
        <v>0</v>
      </c>
      <c r="Q85" s="210">
        <v>0</v>
      </c>
      <c r="R85" s="210">
        <f t="shared" si="2"/>
        <v>0</v>
      </c>
      <c r="S85" s="210">
        <v>0</v>
      </c>
      <c r="T85" s="211">
        <f t="shared" si="3"/>
        <v>0</v>
      </c>
      <c r="AR85" s="23" t="s">
        <v>658</v>
      </c>
      <c r="AT85" s="23" t="s">
        <v>167</v>
      </c>
      <c r="AU85" s="23" t="s">
        <v>84</v>
      </c>
      <c r="AY85" s="23" t="s">
        <v>165</v>
      </c>
      <c r="BE85" s="212">
        <f t="shared" si="4"/>
        <v>0</v>
      </c>
      <c r="BF85" s="212">
        <f t="shared" si="5"/>
        <v>0</v>
      </c>
      <c r="BG85" s="212">
        <f t="shared" si="6"/>
        <v>0</v>
      </c>
      <c r="BH85" s="212">
        <f t="shared" si="7"/>
        <v>0</v>
      </c>
      <c r="BI85" s="212">
        <f t="shared" si="8"/>
        <v>0</v>
      </c>
      <c r="BJ85" s="23" t="s">
        <v>24</v>
      </c>
      <c r="BK85" s="212">
        <f t="shared" si="9"/>
        <v>0</v>
      </c>
      <c r="BL85" s="23" t="s">
        <v>658</v>
      </c>
      <c r="BM85" s="23" t="s">
        <v>1426</v>
      </c>
    </row>
    <row r="86" spans="2:65" s="1" customFormat="1" ht="22.5" customHeight="1">
      <c r="B86" s="40"/>
      <c r="C86" s="201" t="s">
        <v>176</v>
      </c>
      <c r="D86" s="201" t="s">
        <v>167</v>
      </c>
      <c r="E86" s="202" t="s">
        <v>1427</v>
      </c>
      <c r="F86" s="203" t="s">
        <v>1428</v>
      </c>
      <c r="G86" s="204" t="s">
        <v>333</v>
      </c>
      <c r="H86" s="205">
        <v>3</v>
      </c>
      <c r="I86" s="206"/>
      <c r="J86" s="207">
        <f t="shared" si="0"/>
        <v>0</v>
      </c>
      <c r="K86" s="203" t="s">
        <v>22</v>
      </c>
      <c r="L86" s="60"/>
      <c r="M86" s="208" t="s">
        <v>22</v>
      </c>
      <c r="N86" s="209" t="s">
        <v>46</v>
      </c>
      <c r="O86" s="41"/>
      <c r="P86" s="210">
        <f t="shared" si="1"/>
        <v>0</v>
      </c>
      <c r="Q86" s="210">
        <v>0</v>
      </c>
      <c r="R86" s="210">
        <f t="shared" si="2"/>
        <v>0</v>
      </c>
      <c r="S86" s="210">
        <v>0</v>
      </c>
      <c r="T86" s="211">
        <f t="shared" si="3"/>
        <v>0</v>
      </c>
      <c r="AR86" s="23" t="s">
        <v>658</v>
      </c>
      <c r="AT86" s="23" t="s">
        <v>167</v>
      </c>
      <c r="AU86" s="23" t="s">
        <v>84</v>
      </c>
      <c r="AY86" s="23" t="s">
        <v>165</v>
      </c>
      <c r="BE86" s="212">
        <f t="shared" si="4"/>
        <v>0</v>
      </c>
      <c r="BF86" s="212">
        <f t="shared" si="5"/>
        <v>0</v>
      </c>
      <c r="BG86" s="212">
        <f t="shared" si="6"/>
        <v>0</v>
      </c>
      <c r="BH86" s="212">
        <f t="shared" si="7"/>
        <v>0</v>
      </c>
      <c r="BI86" s="212">
        <f t="shared" si="8"/>
        <v>0</v>
      </c>
      <c r="BJ86" s="23" t="s">
        <v>24</v>
      </c>
      <c r="BK86" s="212">
        <f t="shared" si="9"/>
        <v>0</v>
      </c>
      <c r="BL86" s="23" t="s">
        <v>658</v>
      </c>
      <c r="BM86" s="23" t="s">
        <v>1429</v>
      </c>
    </row>
    <row r="87" spans="2:65" s="1" customFormat="1" ht="22.5" customHeight="1">
      <c r="B87" s="40"/>
      <c r="C87" s="201" t="s">
        <v>220</v>
      </c>
      <c r="D87" s="201" t="s">
        <v>167</v>
      </c>
      <c r="E87" s="202" t="s">
        <v>1430</v>
      </c>
      <c r="F87" s="203" t="s">
        <v>1428</v>
      </c>
      <c r="G87" s="204" t="s">
        <v>333</v>
      </c>
      <c r="H87" s="205">
        <v>2</v>
      </c>
      <c r="I87" s="206"/>
      <c r="J87" s="207">
        <f t="shared" si="0"/>
        <v>0</v>
      </c>
      <c r="K87" s="203" t="s">
        <v>22</v>
      </c>
      <c r="L87" s="60"/>
      <c r="M87" s="208" t="s">
        <v>22</v>
      </c>
      <c r="N87" s="209" t="s">
        <v>46</v>
      </c>
      <c r="O87" s="41"/>
      <c r="P87" s="210">
        <f t="shared" si="1"/>
        <v>0</v>
      </c>
      <c r="Q87" s="210">
        <v>0</v>
      </c>
      <c r="R87" s="210">
        <f t="shared" si="2"/>
        <v>0</v>
      </c>
      <c r="S87" s="210">
        <v>0</v>
      </c>
      <c r="T87" s="211">
        <f t="shared" si="3"/>
        <v>0</v>
      </c>
      <c r="AR87" s="23" t="s">
        <v>658</v>
      </c>
      <c r="AT87" s="23" t="s">
        <v>167</v>
      </c>
      <c r="AU87" s="23" t="s">
        <v>84</v>
      </c>
      <c r="AY87" s="23" t="s">
        <v>165</v>
      </c>
      <c r="BE87" s="212">
        <f t="shared" si="4"/>
        <v>0</v>
      </c>
      <c r="BF87" s="212">
        <f t="shared" si="5"/>
        <v>0</v>
      </c>
      <c r="BG87" s="212">
        <f t="shared" si="6"/>
        <v>0</v>
      </c>
      <c r="BH87" s="212">
        <f t="shared" si="7"/>
        <v>0</v>
      </c>
      <c r="BI87" s="212">
        <f t="shared" si="8"/>
        <v>0</v>
      </c>
      <c r="BJ87" s="23" t="s">
        <v>24</v>
      </c>
      <c r="BK87" s="212">
        <f t="shared" si="9"/>
        <v>0</v>
      </c>
      <c r="BL87" s="23" t="s">
        <v>658</v>
      </c>
      <c r="BM87" s="23" t="s">
        <v>1431</v>
      </c>
    </row>
    <row r="88" spans="2:65" s="1" customFormat="1" ht="22.5" customHeight="1">
      <c r="B88" s="40"/>
      <c r="C88" s="201" t="s">
        <v>171</v>
      </c>
      <c r="D88" s="201" t="s">
        <v>167</v>
      </c>
      <c r="E88" s="202" t="s">
        <v>1432</v>
      </c>
      <c r="F88" s="203" t="s">
        <v>1433</v>
      </c>
      <c r="G88" s="204" t="s">
        <v>443</v>
      </c>
      <c r="H88" s="205">
        <v>3</v>
      </c>
      <c r="I88" s="206"/>
      <c r="J88" s="207">
        <f t="shared" si="0"/>
        <v>0</v>
      </c>
      <c r="K88" s="203" t="s">
        <v>22</v>
      </c>
      <c r="L88" s="60"/>
      <c r="M88" s="208" t="s">
        <v>22</v>
      </c>
      <c r="N88" s="209" t="s">
        <v>46</v>
      </c>
      <c r="O88" s="41"/>
      <c r="P88" s="210">
        <f t="shared" si="1"/>
        <v>0</v>
      </c>
      <c r="Q88" s="210">
        <v>0</v>
      </c>
      <c r="R88" s="210">
        <f t="shared" si="2"/>
        <v>0</v>
      </c>
      <c r="S88" s="210">
        <v>0</v>
      </c>
      <c r="T88" s="211">
        <f t="shared" si="3"/>
        <v>0</v>
      </c>
      <c r="AR88" s="23" t="s">
        <v>658</v>
      </c>
      <c r="AT88" s="23" t="s">
        <v>167</v>
      </c>
      <c r="AU88" s="23" t="s">
        <v>84</v>
      </c>
      <c r="AY88" s="23" t="s">
        <v>165</v>
      </c>
      <c r="BE88" s="212">
        <f t="shared" si="4"/>
        <v>0</v>
      </c>
      <c r="BF88" s="212">
        <f t="shared" si="5"/>
        <v>0</v>
      </c>
      <c r="BG88" s="212">
        <f t="shared" si="6"/>
        <v>0</v>
      </c>
      <c r="BH88" s="212">
        <f t="shared" si="7"/>
        <v>0</v>
      </c>
      <c r="BI88" s="212">
        <f t="shared" si="8"/>
        <v>0</v>
      </c>
      <c r="BJ88" s="23" t="s">
        <v>24</v>
      </c>
      <c r="BK88" s="212">
        <f t="shared" si="9"/>
        <v>0</v>
      </c>
      <c r="BL88" s="23" t="s">
        <v>658</v>
      </c>
      <c r="BM88" s="23" t="s">
        <v>1434</v>
      </c>
    </row>
    <row r="89" spans="2:65" s="1" customFormat="1" ht="22.5" customHeight="1">
      <c r="B89" s="40"/>
      <c r="C89" s="201" t="s">
        <v>183</v>
      </c>
      <c r="D89" s="201" t="s">
        <v>167</v>
      </c>
      <c r="E89" s="202" t="s">
        <v>1435</v>
      </c>
      <c r="F89" s="203" t="s">
        <v>1436</v>
      </c>
      <c r="G89" s="204" t="s">
        <v>333</v>
      </c>
      <c r="H89" s="205">
        <v>3</v>
      </c>
      <c r="I89" s="206"/>
      <c r="J89" s="207">
        <f t="shared" si="0"/>
        <v>0</v>
      </c>
      <c r="K89" s="203" t="s">
        <v>22</v>
      </c>
      <c r="L89" s="60"/>
      <c r="M89" s="208" t="s">
        <v>22</v>
      </c>
      <c r="N89" s="209" t="s">
        <v>46</v>
      </c>
      <c r="O89" s="41"/>
      <c r="P89" s="210">
        <f t="shared" si="1"/>
        <v>0</v>
      </c>
      <c r="Q89" s="210">
        <v>0</v>
      </c>
      <c r="R89" s="210">
        <f t="shared" si="2"/>
        <v>0</v>
      </c>
      <c r="S89" s="210">
        <v>0</v>
      </c>
      <c r="T89" s="211">
        <f t="shared" si="3"/>
        <v>0</v>
      </c>
      <c r="AR89" s="23" t="s">
        <v>658</v>
      </c>
      <c r="AT89" s="23" t="s">
        <v>167</v>
      </c>
      <c r="AU89" s="23" t="s">
        <v>84</v>
      </c>
      <c r="AY89" s="23" t="s">
        <v>165</v>
      </c>
      <c r="BE89" s="212">
        <f t="shared" si="4"/>
        <v>0</v>
      </c>
      <c r="BF89" s="212">
        <f t="shared" si="5"/>
        <v>0</v>
      </c>
      <c r="BG89" s="212">
        <f t="shared" si="6"/>
        <v>0</v>
      </c>
      <c r="BH89" s="212">
        <f t="shared" si="7"/>
        <v>0</v>
      </c>
      <c r="BI89" s="212">
        <f t="shared" si="8"/>
        <v>0</v>
      </c>
      <c r="BJ89" s="23" t="s">
        <v>24</v>
      </c>
      <c r="BK89" s="212">
        <f t="shared" si="9"/>
        <v>0</v>
      </c>
      <c r="BL89" s="23" t="s">
        <v>658</v>
      </c>
      <c r="BM89" s="23" t="s">
        <v>1437</v>
      </c>
    </row>
    <row r="90" spans="2:65" s="1" customFormat="1" ht="22.5" customHeight="1">
      <c r="B90" s="40"/>
      <c r="C90" s="201" t="s">
        <v>187</v>
      </c>
      <c r="D90" s="201" t="s">
        <v>167</v>
      </c>
      <c r="E90" s="202" t="s">
        <v>1438</v>
      </c>
      <c r="F90" s="203" t="s">
        <v>1439</v>
      </c>
      <c r="G90" s="204" t="s">
        <v>333</v>
      </c>
      <c r="H90" s="205">
        <v>1</v>
      </c>
      <c r="I90" s="206"/>
      <c r="J90" s="207">
        <f t="shared" si="0"/>
        <v>0</v>
      </c>
      <c r="K90" s="203" t="s">
        <v>22</v>
      </c>
      <c r="L90" s="60"/>
      <c r="M90" s="208" t="s">
        <v>22</v>
      </c>
      <c r="N90" s="209" t="s">
        <v>46</v>
      </c>
      <c r="O90" s="41"/>
      <c r="P90" s="210">
        <f t="shared" si="1"/>
        <v>0</v>
      </c>
      <c r="Q90" s="210">
        <v>0</v>
      </c>
      <c r="R90" s="210">
        <f t="shared" si="2"/>
        <v>0</v>
      </c>
      <c r="S90" s="210">
        <v>0</v>
      </c>
      <c r="T90" s="211">
        <f t="shared" si="3"/>
        <v>0</v>
      </c>
      <c r="AR90" s="23" t="s">
        <v>658</v>
      </c>
      <c r="AT90" s="23" t="s">
        <v>167</v>
      </c>
      <c r="AU90" s="23" t="s">
        <v>84</v>
      </c>
      <c r="AY90" s="23" t="s">
        <v>165</v>
      </c>
      <c r="BE90" s="212">
        <f t="shared" si="4"/>
        <v>0</v>
      </c>
      <c r="BF90" s="212">
        <f t="shared" si="5"/>
        <v>0</v>
      </c>
      <c r="BG90" s="212">
        <f t="shared" si="6"/>
        <v>0</v>
      </c>
      <c r="BH90" s="212">
        <f t="shared" si="7"/>
        <v>0</v>
      </c>
      <c r="BI90" s="212">
        <f t="shared" si="8"/>
        <v>0</v>
      </c>
      <c r="BJ90" s="23" t="s">
        <v>24</v>
      </c>
      <c r="BK90" s="212">
        <f t="shared" si="9"/>
        <v>0</v>
      </c>
      <c r="BL90" s="23" t="s">
        <v>658</v>
      </c>
      <c r="BM90" s="23" t="s">
        <v>1440</v>
      </c>
    </row>
    <row r="91" spans="2:65" s="1" customFormat="1" ht="22.5" customHeight="1">
      <c r="B91" s="40"/>
      <c r="C91" s="201" t="s">
        <v>192</v>
      </c>
      <c r="D91" s="201" t="s">
        <v>167</v>
      </c>
      <c r="E91" s="202" t="s">
        <v>1441</v>
      </c>
      <c r="F91" s="203" t="s">
        <v>1442</v>
      </c>
      <c r="G91" s="204" t="s">
        <v>333</v>
      </c>
      <c r="H91" s="205">
        <v>1</v>
      </c>
      <c r="I91" s="206"/>
      <c r="J91" s="207">
        <f t="shared" si="0"/>
        <v>0</v>
      </c>
      <c r="K91" s="203" t="s">
        <v>22</v>
      </c>
      <c r="L91" s="60"/>
      <c r="M91" s="208" t="s">
        <v>22</v>
      </c>
      <c r="N91" s="209" t="s">
        <v>46</v>
      </c>
      <c r="O91" s="41"/>
      <c r="P91" s="210">
        <f t="shared" si="1"/>
        <v>0</v>
      </c>
      <c r="Q91" s="210">
        <v>0</v>
      </c>
      <c r="R91" s="210">
        <f t="shared" si="2"/>
        <v>0</v>
      </c>
      <c r="S91" s="210">
        <v>0</v>
      </c>
      <c r="T91" s="211">
        <f t="shared" si="3"/>
        <v>0</v>
      </c>
      <c r="AR91" s="23" t="s">
        <v>658</v>
      </c>
      <c r="AT91" s="23" t="s">
        <v>167</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658</v>
      </c>
      <c r="BM91" s="23" t="s">
        <v>1443</v>
      </c>
    </row>
    <row r="92" spans="2:65" s="1" customFormat="1" ht="22.5" customHeight="1">
      <c r="B92" s="40"/>
      <c r="C92" s="201" t="s">
        <v>29</v>
      </c>
      <c r="D92" s="201" t="s">
        <v>167</v>
      </c>
      <c r="E92" s="202" t="s">
        <v>1444</v>
      </c>
      <c r="F92" s="203" t="s">
        <v>1442</v>
      </c>
      <c r="G92" s="204" t="s">
        <v>190</v>
      </c>
      <c r="H92" s="205">
        <v>10</v>
      </c>
      <c r="I92" s="206"/>
      <c r="J92" s="207">
        <f t="shared" si="0"/>
        <v>0</v>
      </c>
      <c r="K92" s="203" t="s">
        <v>22</v>
      </c>
      <c r="L92" s="60"/>
      <c r="M92" s="208" t="s">
        <v>22</v>
      </c>
      <c r="N92" s="209" t="s">
        <v>46</v>
      </c>
      <c r="O92" s="41"/>
      <c r="P92" s="210">
        <f t="shared" si="1"/>
        <v>0</v>
      </c>
      <c r="Q92" s="210">
        <v>0</v>
      </c>
      <c r="R92" s="210">
        <f t="shared" si="2"/>
        <v>0</v>
      </c>
      <c r="S92" s="210">
        <v>0</v>
      </c>
      <c r="T92" s="211">
        <f t="shared" si="3"/>
        <v>0</v>
      </c>
      <c r="AR92" s="23" t="s">
        <v>658</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658</v>
      </c>
      <c r="BM92" s="23" t="s">
        <v>1445</v>
      </c>
    </row>
    <row r="93" spans="2:65" s="1" customFormat="1" ht="22.5" customHeight="1">
      <c r="B93" s="40"/>
      <c r="C93" s="201" t="s">
        <v>208</v>
      </c>
      <c r="D93" s="201" t="s">
        <v>167</v>
      </c>
      <c r="E93" s="202" t="s">
        <v>1446</v>
      </c>
      <c r="F93" s="203" t="s">
        <v>1442</v>
      </c>
      <c r="G93" s="204" t="s">
        <v>190</v>
      </c>
      <c r="H93" s="205">
        <v>18</v>
      </c>
      <c r="I93" s="206"/>
      <c r="J93" s="207">
        <f t="shared" si="0"/>
        <v>0</v>
      </c>
      <c r="K93" s="203" t="s">
        <v>22</v>
      </c>
      <c r="L93" s="60"/>
      <c r="M93" s="208" t="s">
        <v>22</v>
      </c>
      <c r="N93" s="209" t="s">
        <v>46</v>
      </c>
      <c r="O93" s="41"/>
      <c r="P93" s="210">
        <f t="shared" si="1"/>
        <v>0</v>
      </c>
      <c r="Q93" s="210">
        <v>0</v>
      </c>
      <c r="R93" s="210">
        <f t="shared" si="2"/>
        <v>0</v>
      </c>
      <c r="S93" s="210">
        <v>0</v>
      </c>
      <c r="T93" s="211">
        <f t="shared" si="3"/>
        <v>0</v>
      </c>
      <c r="AR93" s="23" t="s">
        <v>658</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658</v>
      </c>
      <c r="BM93" s="23" t="s">
        <v>1447</v>
      </c>
    </row>
    <row r="94" spans="2:65" s="1" customFormat="1" ht="22.5" customHeight="1">
      <c r="B94" s="40"/>
      <c r="C94" s="201" t="s">
        <v>212</v>
      </c>
      <c r="D94" s="201" t="s">
        <v>167</v>
      </c>
      <c r="E94" s="202" t="s">
        <v>1448</v>
      </c>
      <c r="F94" s="203" t="s">
        <v>1442</v>
      </c>
      <c r="G94" s="204" t="s">
        <v>190</v>
      </c>
      <c r="H94" s="205">
        <v>6.5</v>
      </c>
      <c r="I94" s="206"/>
      <c r="J94" s="207">
        <f t="shared" si="0"/>
        <v>0</v>
      </c>
      <c r="K94" s="203" t="s">
        <v>22</v>
      </c>
      <c r="L94" s="60"/>
      <c r="M94" s="208" t="s">
        <v>22</v>
      </c>
      <c r="N94" s="209" t="s">
        <v>46</v>
      </c>
      <c r="O94" s="41"/>
      <c r="P94" s="210">
        <f t="shared" si="1"/>
        <v>0</v>
      </c>
      <c r="Q94" s="210">
        <v>0</v>
      </c>
      <c r="R94" s="210">
        <f t="shared" si="2"/>
        <v>0</v>
      </c>
      <c r="S94" s="210">
        <v>0</v>
      </c>
      <c r="T94" s="211">
        <f t="shared" si="3"/>
        <v>0</v>
      </c>
      <c r="AR94" s="23" t="s">
        <v>658</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658</v>
      </c>
      <c r="BM94" s="23" t="s">
        <v>1449</v>
      </c>
    </row>
    <row r="95" spans="2:65" s="1" customFormat="1" ht="22.5" customHeight="1">
      <c r="B95" s="40"/>
      <c r="C95" s="201" t="s">
        <v>216</v>
      </c>
      <c r="D95" s="201" t="s">
        <v>167</v>
      </c>
      <c r="E95" s="202" t="s">
        <v>1450</v>
      </c>
      <c r="F95" s="203" t="s">
        <v>1442</v>
      </c>
      <c r="G95" s="204" t="s">
        <v>190</v>
      </c>
      <c r="H95" s="205">
        <v>6.5</v>
      </c>
      <c r="I95" s="206"/>
      <c r="J95" s="207">
        <f t="shared" si="0"/>
        <v>0</v>
      </c>
      <c r="K95" s="203" t="s">
        <v>22</v>
      </c>
      <c r="L95" s="60"/>
      <c r="M95" s="208" t="s">
        <v>22</v>
      </c>
      <c r="N95" s="209" t="s">
        <v>46</v>
      </c>
      <c r="O95" s="41"/>
      <c r="P95" s="210">
        <f t="shared" si="1"/>
        <v>0</v>
      </c>
      <c r="Q95" s="210">
        <v>0</v>
      </c>
      <c r="R95" s="210">
        <f t="shared" si="2"/>
        <v>0</v>
      </c>
      <c r="S95" s="210">
        <v>0</v>
      </c>
      <c r="T95" s="211">
        <f t="shared" si="3"/>
        <v>0</v>
      </c>
      <c r="AR95" s="23" t="s">
        <v>658</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658</v>
      </c>
      <c r="BM95" s="23" t="s">
        <v>1451</v>
      </c>
    </row>
    <row r="96" spans="2:65" s="1" customFormat="1" ht="22.5" customHeight="1">
      <c r="B96" s="40"/>
      <c r="C96" s="201" t="s">
        <v>229</v>
      </c>
      <c r="D96" s="201" t="s">
        <v>167</v>
      </c>
      <c r="E96" s="202" t="s">
        <v>1452</v>
      </c>
      <c r="F96" s="203" t="s">
        <v>1442</v>
      </c>
      <c r="G96" s="204" t="s">
        <v>190</v>
      </c>
      <c r="H96" s="205">
        <v>13</v>
      </c>
      <c r="I96" s="206"/>
      <c r="J96" s="207">
        <f t="shared" si="0"/>
        <v>0</v>
      </c>
      <c r="K96" s="203" t="s">
        <v>22</v>
      </c>
      <c r="L96" s="60"/>
      <c r="M96" s="208" t="s">
        <v>22</v>
      </c>
      <c r="N96" s="209" t="s">
        <v>46</v>
      </c>
      <c r="O96" s="41"/>
      <c r="P96" s="210">
        <f t="shared" si="1"/>
        <v>0</v>
      </c>
      <c r="Q96" s="210">
        <v>0</v>
      </c>
      <c r="R96" s="210">
        <f t="shared" si="2"/>
        <v>0</v>
      </c>
      <c r="S96" s="210">
        <v>0</v>
      </c>
      <c r="T96" s="211">
        <f t="shared" si="3"/>
        <v>0</v>
      </c>
      <c r="AR96" s="23" t="s">
        <v>658</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658</v>
      </c>
      <c r="BM96" s="23" t="s">
        <v>1453</v>
      </c>
    </row>
    <row r="97" spans="2:65" s="1" customFormat="1" ht="22.5" customHeight="1">
      <c r="B97" s="40"/>
      <c r="C97" s="201" t="s">
        <v>233</v>
      </c>
      <c r="D97" s="201" t="s">
        <v>167</v>
      </c>
      <c r="E97" s="202" t="s">
        <v>1454</v>
      </c>
      <c r="F97" s="203" t="s">
        <v>1455</v>
      </c>
      <c r="G97" s="204" t="s">
        <v>333</v>
      </c>
      <c r="H97" s="205">
        <v>2</v>
      </c>
      <c r="I97" s="206"/>
      <c r="J97" s="207">
        <f t="shared" si="0"/>
        <v>0</v>
      </c>
      <c r="K97" s="203" t="s">
        <v>22</v>
      </c>
      <c r="L97" s="60"/>
      <c r="M97" s="208" t="s">
        <v>22</v>
      </c>
      <c r="N97" s="209" t="s">
        <v>46</v>
      </c>
      <c r="O97" s="41"/>
      <c r="P97" s="210">
        <f t="shared" si="1"/>
        <v>0</v>
      </c>
      <c r="Q97" s="210">
        <v>0</v>
      </c>
      <c r="R97" s="210">
        <f t="shared" si="2"/>
        <v>0</v>
      </c>
      <c r="S97" s="210">
        <v>0</v>
      </c>
      <c r="T97" s="211">
        <f t="shared" si="3"/>
        <v>0</v>
      </c>
      <c r="AR97" s="23" t="s">
        <v>658</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658</v>
      </c>
      <c r="BM97" s="23" t="s">
        <v>1456</v>
      </c>
    </row>
    <row r="98" spans="2:65" s="1" customFormat="1" ht="22.5" customHeight="1">
      <c r="B98" s="40"/>
      <c r="C98" s="201" t="s">
        <v>197</v>
      </c>
      <c r="D98" s="201" t="s">
        <v>167</v>
      </c>
      <c r="E98" s="202" t="s">
        <v>1457</v>
      </c>
      <c r="F98" s="203" t="s">
        <v>1455</v>
      </c>
      <c r="G98" s="204" t="s">
        <v>1458</v>
      </c>
      <c r="H98" s="205">
        <v>1</v>
      </c>
      <c r="I98" s="206"/>
      <c r="J98" s="207">
        <f t="shared" si="0"/>
        <v>0</v>
      </c>
      <c r="K98" s="203" t="s">
        <v>22</v>
      </c>
      <c r="L98" s="60"/>
      <c r="M98" s="208" t="s">
        <v>22</v>
      </c>
      <c r="N98" s="209" t="s">
        <v>46</v>
      </c>
      <c r="O98" s="41"/>
      <c r="P98" s="210">
        <f t="shared" si="1"/>
        <v>0</v>
      </c>
      <c r="Q98" s="210">
        <v>0</v>
      </c>
      <c r="R98" s="210">
        <f t="shared" si="2"/>
        <v>0</v>
      </c>
      <c r="S98" s="210">
        <v>0</v>
      </c>
      <c r="T98" s="211">
        <f t="shared" si="3"/>
        <v>0</v>
      </c>
      <c r="AR98" s="23" t="s">
        <v>658</v>
      </c>
      <c r="AT98" s="23" t="s">
        <v>167</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658</v>
      </c>
      <c r="BM98" s="23" t="s">
        <v>1459</v>
      </c>
    </row>
    <row r="99" spans="2:65" s="1" customFormat="1" ht="22.5" customHeight="1">
      <c r="B99" s="40"/>
      <c r="C99" s="201" t="s">
        <v>201</v>
      </c>
      <c r="D99" s="201" t="s">
        <v>167</v>
      </c>
      <c r="E99" s="202" t="s">
        <v>1460</v>
      </c>
      <c r="F99" s="203" t="s">
        <v>1455</v>
      </c>
      <c r="G99" s="204" t="s">
        <v>333</v>
      </c>
      <c r="H99" s="205">
        <v>1</v>
      </c>
      <c r="I99" s="206"/>
      <c r="J99" s="207">
        <f t="shared" si="0"/>
        <v>0</v>
      </c>
      <c r="K99" s="203" t="s">
        <v>22</v>
      </c>
      <c r="L99" s="60"/>
      <c r="M99" s="208" t="s">
        <v>22</v>
      </c>
      <c r="N99" s="209" t="s">
        <v>46</v>
      </c>
      <c r="O99" s="41"/>
      <c r="P99" s="210">
        <f t="shared" si="1"/>
        <v>0</v>
      </c>
      <c r="Q99" s="210">
        <v>0</v>
      </c>
      <c r="R99" s="210">
        <f t="shared" si="2"/>
        <v>0</v>
      </c>
      <c r="S99" s="210">
        <v>0</v>
      </c>
      <c r="T99" s="211">
        <f t="shared" si="3"/>
        <v>0</v>
      </c>
      <c r="AR99" s="23" t="s">
        <v>658</v>
      </c>
      <c r="AT99" s="23" t="s">
        <v>167</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658</v>
      </c>
      <c r="BM99" s="23" t="s">
        <v>1461</v>
      </c>
    </row>
    <row r="100" spans="2:65" s="1" customFormat="1" ht="22.5" customHeight="1">
      <c r="B100" s="40"/>
      <c r="C100" s="201" t="s">
        <v>672</v>
      </c>
      <c r="D100" s="201" t="s">
        <v>167</v>
      </c>
      <c r="E100" s="202" t="s">
        <v>1462</v>
      </c>
      <c r="F100" s="203" t="s">
        <v>1455</v>
      </c>
      <c r="G100" s="204" t="s">
        <v>333</v>
      </c>
      <c r="H100" s="205">
        <v>1</v>
      </c>
      <c r="I100" s="206"/>
      <c r="J100" s="207">
        <f t="shared" si="0"/>
        <v>0</v>
      </c>
      <c r="K100" s="203" t="s">
        <v>22</v>
      </c>
      <c r="L100" s="60"/>
      <c r="M100" s="208" t="s">
        <v>22</v>
      </c>
      <c r="N100" s="209" t="s">
        <v>46</v>
      </c>
      <c r="O100" s="41"/>
      <c r="P100" s="210">
        <f t="shared" si="1"/>
        <v>0</v>
      </c>
      <c r="Q100" s="210">
        <v>0</v>
      </c>
      <c r="R100" s="210">
        <f t="shared" si="2"/>
        <v>0</v>
      </c>
      <c r="S100" s="210">
        <v>0</v>
      </c>
      <c r="T100" s="211">
        <f t="shared" si="3"/>
        <v>0</v>
      </c>
      <c r="AR100" s="23" t="s">
        <v>658</v>
      </c>
      <c r="AT100" s="23" t="s">
        <v>167</v>
      </c>
      <c r="AU100" s="23" t="s">
        <v>84</v>
      </c>
      <c r="AY100" s="23" t="s">
        <v>165</v>
      </c>
      <c r="BE100" s="212">
        <f t="shared" si="4"/>
        <v>0</v>
      </c>
      <c r="BF100" s="212">
        <f t="shared" si="5"/>
        <v>0</v>
      </c>
      <c r="BG100" s="212">
        <f t="shared" si="6"/>
        <v>0</v>
      </c>
      <c r="BH100" s="212">
        <f t="shared" si="7"/>
        <v>0</v>
      </c>
      <c r="BI100" s="212">
        <f t="shared" si="8"/>
        <v>0</v>
      </c>
      <c r="BJ100" s="23" t="s">
        <v>24</v>
      </c>
      <c r="BK100" s="212">
        <f t="shared" si="9"/>
        <v>0</v>
      </c>
      <c r="BL100" s="23" t="s">
        <v>658</v>
      </c>
      <c r="BM100" s="23" t="s">
        <v>1463</v>
      </c>
    </row>
    <row r="101" spans="2:65" s="1" customFormat="1" ht="22.5" customHeight="1">
      <c r="B101" s="40"/>
      <c r="C101" s="201" t="s">
        <v>680</v>
      </c>
      <c r="D101" s="201" t="s">
        <v>167</v>
      </c>
      <c r="E101" s="202" t="s">
        <v>1464</v>
      </c>
      <c r="F101" s="203" t="s">
        <v>1455</v>
      </c>
      <c r="G101" s="204" t="s">
        <v>333</v>
      </c>
      <c r="H101" s="205">
        <v>1</v>
      </c>
      <c r="I101" s="206"/>
      <c r="J101" s="207">
        <f t="shared" si="0"/>
        <v>0</v>
      </c>
      <c r="K101" s="203" t="s">
        <v>22</v>
      </c>
      <c r="L101" s="60"/>
      <c r="M101" s="208" t="s">
        <v>22</v>
      </c>
      <c r="N101" s="209" t="s">
        <v>46</v>
      </c>
      <c r="O101" s="41"/>
      <c r="P101" s="210">
        <f t="shared" si="1"/>
        <v>0</v>
      </c>
      <c r="Q101" s="210">
        <v>0</v>
      </c>
      <c r="R101" s="210">
        <f t="shared" si="2"/>
        <v>0</v>
      </c>
      <c r="S101" s="210">
        <v>0</v>
      </c>
      <c r="T101" s="211">
        <f t="shared" si="3"/>
        <v>0</v>
      </c>
      <c r="AR101" s="23" t="s">
        <v>658</v>
      </c>
      <c r="AT101" s="23" t="s">
        <v>167</v>
      </c>
      <c r="AU101" s="23" t="s">
        <v>84</v>
      </c>
      <c r="AY101" s="23" t="s">
        <v>165</v>
      </c>
      <c r="BE101" s="212">
        <f t="shared" si="4"/>
        <v>0</v>
      </c>
      <c r="BF101" s="212">
        <f t="shared" si="5"/>
        <v>0</v>
      </c>
      <c r="BG101" s="212">
        <f t="shared" si="6"/>
        <v>0</v>
      </c>
      <c r="BH101" s="212">
        <f t="shared" si="7"/>
        <v>0</v>
      </c>
      <c r="BI101" s="212">
        <f t="shared" si="8"/>
        <v>0</v>
      </c>
      <c r="BJ101" s="23" t="s">
        <v>24</v>
      </c>
      <c r="BK101" s="212">
        <f t="shared" si="9"/>
        <v>0</v>
      </c>
      <c r="BL101" s="23" t="s">
        <v>658</v>
      </c>
      <c r="BM101" s="23" t="s">
        <v>1465</v>
      </c>
    </row>
    <row r="102" spans="2:65" s="11" customFormat="1" ht="29.85" customHeight="1">
      <c r="B102" s="184"/>
      <c r="C102" s="185"/>
      <c r="D102" s="198" t="s">
        <v>74</v>
      </c>
      <c r="E102" s="199" t="s">
        <v>1466</v>
      </c>
      <c r="F102" s="199" t="s">
        <v>1467</v>
      </c>
      <c r="G102" s="185"/>
      <c r="H102" s="185"/>
      <c r="I102" s="188"/>
      <c r="J102" s="200">
        <f>BK102</f>
        <v>0</v>
      </c>
      <c r="K102" s="185"/>
      <c r="L102" s="190"/>
      <c r="M102" s="191"/>
      <c r="N102" s="192"/>
      <c r="O102" s="192"/>
      <c r="P102" s="193">
        <f>SUM(P103:P147)</f>
        <v>0</v>
      </c>
      <c r="Q102" s="192"/>
      <c r="R102" s="193">
        <f>SUM(R103:R147)</f>
        <v>2.6259999999999999</v>
      </c>
      <c r="S102" s="192"/>
      <c r="T102" s="194">
        <f>SUM(T103:T147)</f>
        <v>0</v>
      </c>
      <c r="AR102" s="195" t="s">
        <v>24</v>
      </c>
      <c r="AT102" s="196" t="s">
        <v>74</v>
      </c>
      <c r="AU102" s="196" t="s">
        <v>24</v>
      </c>
      <c r="AY102" s="195" t="s">
        <v>165</v>
      </c>
      <c r="BK102" s="197">
        <f>SUM(BK103:BK147)</f>
        <v>0</v>
      </c>
    </row>
    <row r="103" spans="2:65" s="1" customFormat="1" ht="22.5" customHeight="1">
      <c r="B103" s="40"/>
      <c r="C103" s="201" t="s">
        <v>640</v>
      </c>
      <c r="D103" s="201" t="s">
        <v>167</v>
      </c>
      <c r="E103" s="202" t="s">
        <v>1468</v>
      </c>
      <c r="F103" s="203" t="s">
        <v>1428</v>
      </c>
      <c r="G103" s="204" t="s">
        <v>333</v>
      </c>
      <c r="H103" s="205">
        <v>1</v>
      </c>
      <c r="I103" s="206"/>
      <c r="J103" s="207">
        <f t="shared" ref="J103:J147" si="10">ROUND(I103*H103,2)</f>
        <v>0</v>
      </c>
      <c r="K103" s="203" t="s">
        <v>22</v>
      </c>
      <c r="L103" s="60"/>
      <c r="M103" s="208" t="s">
        <v>22</v>
      </c>
      <c r="N103" s="209" t="s">
        <v>46</v>
      </c>
      <c r="O103" s="41"/>
      <c r="P103" s="210">
        <f t="shared" ref="P103:P147" si="11">O103*H103</f>
        <v>0</v>
      </c>
      <c r="Q103" s="210">
        <v>0</v>
      </c>
      <c r="R103" s="210">
        <f t="shared" ref="R103:R147" si="12">Q103*H103</f>
        <v>0</v>
      </c>
      <c r="S103" s="210">
        <v>0</v>
      </c>
      <c r="T103" s="211">
        <f t="shared" ref="T103:T147" si="13">S103*H103</f>
        <v>0</v>
      </c>
      <c r="AR103" s="23" t="s">
        <v>658</v>
      </c>
      <c r="AT103" s="23" t="s">
        <v>167</v>
      </c>
      <c r="AU103" s="23" t="s">
        <v>84</v>
      </c>
      <c r="AY103" s="23" t="s">
        <v>165</v>
      </c>
      <c r="BE103" s="212">
        <f t="shared" ref="BE103:BE147" si="14">IF(N103="základní",J103,0)</f>
        <v>0</v>
      </c>
      <c r="BF103" s="212">
        <f t="shared" ref="BF103:BF147" si="15">IF(N103="snížená",J103,0)</f>
        <v>0</v>
      </c>
      <c r="BG103" s="212">
        <f t="shared" ref="BG103:BG147" si="16">IF(N103="zákl. přenesená",J103,0)</f>
        <v>0</v>
      </c>
      <c r="BH103" s="212">
        <f t="shared" ref="BH103:BH147" si="17">IF(N103="sníž. přenesená",J103,0)</f>
        <v>0</v>
      </c>
      <c r="BI103" s="212">
        <f t="shared" ref="BI103:BI147" si="18">IF(N103="nulová",J103,0)</f>
        <v>0</v>
      </c>
      <c r="BJ103" s="23" t="s">
        <v>24</v>
      </c>
      <c r="BK103" s="212">
        <f t="shared" ref="BK103:BK147" si="19">ROUND(I103*H103,2)</f>
        <v>0</v>
      </c>
      <c r="BL103" s="23" t="s">
        <v>658</v>
      </c>
      <c r="BM103" s="23" t="s">
        <v>1469</v>
      </c>
    </row>
    <row r="104" spans="2:65" s="1" customFormat="1" ht="22.5" customHeight="1">
      <c r="B104" s="40"/>
      <c r="C104" s="201" t="s">
        <v>359</v>
      </c>
      <c r="D104" s="201" t="s">
        <v>167</v>
      </c>
      <c r="E104" s="202" t="s">
        <v>1470</v>
      </c>
      <c r="F104" s="203" t="s">
        <v>1428</v>
      </c>
      <c r="G104" s="204" t="s">
        <v>333</v>
      </c>
      <c r="H104" s="205">
        <v>4</v>
      </c>
      <c r="I104" s="206"/>
      <c r="J104" s="207">
        <f t="shared" si="10"/>
        <v>0</v>
      </c>
      <c r="K104" s="203" t="s">
        <v>22</v>
      </c>
      <c r="L104" s="60"/>
      <c r="M104" s="208" t="s">
        <v>22</v>
      </c>
      <c r="N104" s="209" t="s">
        <v>46</v>
      </c>
      <c r="O104" s="41"/>
      <c r="P104" s="210">
        <f t="shared" si="11"/>
        <v>0</v>
      </c>
      <c r="Q104" s="210">
        <v>0</v>
      </c>
      <c r="R104" s="210">
        <f t="shared" si="12"/>
        <v>0</v>
      </c>
      <c r="S104" s="210">
        <v>0</v>
      </c>
      <c r="T104" s="211">
        <f t="shared" si="13"/>
        <v>0</v>
      </c>
      <c r="AR104" s="23" t="s">
        <v>658</v>
      </c>
      <c r="AT104" s="23" t="s">
        <v>167</v>
      </c>
      <c r="AU104" s="23" t="s">
        <v>84</v>
      </c>
      <c r="AY104" s="23" t="s">
        <v>165</v>
      </c>
      <c r="BE104" s="212">
        <f t="shared" si="14"/>
        <v>0</v>
      </c>
      <c r="BF104" s="212">
        <f t="shared" si="15"/>
        <v>0</v>
      </c>
      <c r="BG104" s="212">
        <f t="shared" si="16"/>
        <v>0</v>
      </c>
      <c r="BH104" s="212">
        <f t="shared" si="17"/>
        <v>0</v>
      </c>
      <c r="BI104" s="212">
        <f t="shared" si="18"/>
        <v>0</v>
      </c>
      <c r="BJ104" s="23" t="s">
        <v>24</v>
      </c>
      <c r="BK104" s="212">
        <f t="shared" si="19"/>
        <v>0</v>
      </c>
      <c r="BL104" s="23" t="s">
        <v>658</v>
      </c>
      <c r="BM104" s="23" t="s">
        <v>1471</v>
      </c>
    </row>
    <row r="105" spans="2:65" s="1" customFormat="1" ht="22.5" customHeight="1">
      <c r="B105" s="40"/>
      <c r="C105" s="201" t="s">
        <v>242</v>
      </c>
      <c r="D105" s="201" t="s">
        <v>167</v>
      </c>
      <c r="E105" s="202" t="s">
        <v>1472</v>
      </c>
      <c r="F105" s="203" t="s">
        <v>1473</v>
      </c>
      <c r="G105" s="204" t="s">
        <v>333</v>
      </c>
      <c r="H105" s="205">
        <v>4</v>
      </c>
      <c r="I105" s="206"/>
      <c r="J105" s="207">
        <f t="shared" si="10"/>
        <v>0</v>
      </c>
      <c r="K105" s="203" t="s">
        <v>22</v>
      </c>
      <c r="L105" s="60"/>
      <c r="M105" s="208" t="s">
        <v>22</v>
      </c>
      <c r="N105" s="209" t="s">
        <v>46</v>
      </c>
      <c r="O105" s="41"/>
      <c r="P105" s="210">
        <f t="shared" si="11"/>
        <v>0</v>
      </c>
      <c r="Q105" s="210">
        <v>0</v>
      </c>
      <c r="R105" s="210">
        <f t="shared" si="12"/>
        <v>0</v>
      </c>
      <c r="S105" s="210">
        <v>0</v>
      </c>
      <c r="T105" s="211">
        <f t="shared" si="13"/>
        <v>0</v>
      </c>
      <c r="AR105" s="23" t="s">
        <v>658</v>
      </c>
      <c r="AT105" s="23" t="s">
        <v>167</v>
      </c>
      <c r="AU105" s="23" t="s">
        <v>84</v>
      </c>
      <c r="AY105" s="23" t="s">
        <v>165</v>
      </c>
      <c r="BE105" s="212">
        <f t="shared" si="14"/>
        <v>0</v>
      </c>
      <c r="BF105" s="212">
        <f t="shared" si="15"/>
        <v>0</v>
      </c>
      <c r="BG105" s="212">
        <f t="shared" si="16"/>
        <v>0</v>
      </c>
      <c r="BH105" s="212">
        <f t="shared" si="17"/>
        <v>0</v>
      </c>
      <c r="BI105" s="212">
        <f t="shared" si="18"/>
        <v>0</v>
      </c>
      <c r="BJ105" s="23" t="s">
        <v>24</v>
      </c>
      <c r="BK105" s="212">
        <f t="shared" si="19"/>
        <v>0</v>
      </c>
      <c r="BL105" s="23" t="s">
        <v>658</v>
      </c>
      <c r="BM105" s="23" t="s">
        <v>1474</v>
      </c>
    </row>
    <row r="106" spans="2:65" s="1" customFormat="1" ht="22.5" customHeight="1">
      <c r="B106" s="40"/>
      <c r="C106" s="201" t="s">
        <v>351</v>
      </c>
      <c r="D106" s="201" t="s">
        <v>167</v>
      </c>
      <c r="E106" s="202" t="s">
        <v>176</v>
      </c>
      <c r="F106" s="203" t="s">
        <v>1428</v>
      </c>
      <c r="G106" s="204" t="s">
        <v>333</v>
      </c>
      <c r="H106" s="205">
        <v>3</v>
      </c>
      <c r="I106" s="206"/>
      <c r="J106" s="207">
        <f t="shared" si="10"/>
        <v>0</v>
      </c>
      <c r="K106" s="203" t="s">
        <v>22</v>
      </c>
      <c r="L106" s="60"/>
      <c r="M106" s="208" t="s">
        <v>22</v>
      </c>
      <c r="N106" s="209" t="s">
        <v>46</v>
      </c>
      <c r="O106" s="41"/>
      <c r="P106" s="210">
        <f t="shared" si="11"/>
        <v>0</v>
      </c>
      <c r="Q106" s="210">
        <v>0</v>
      </c>
      <c r="R106" s="210">
        <f t="shared" si="12"/>
        <v>0</v>
      </c>
      <c r="S106" s="210">
        <v>0</v>
      </c>
      <c r="T106" s="211">
        <f t="shared" si="13"/>
        <v>0</v>
      </c>
      <c r="AR106" s="23" t="s">
        <v>658</v>
      </c>
      <c r="AT106" s="23" t="s">
        <v>167</v>
      </c>
      <c r="AU106" s="23" t="s">
        <v>84</v>
      </c>
      <c r="AY106" s="23" t="s">
        <v>165</v>
      </c>
      <c r="BE106" s="212">
        <f t="shared" si="14"/>
        <v>0</v>
      </c>
      <c r="BF106" s="212">
        <f t="shared" si="15"/>
        <v>0</v>
      </c>
      <c r="BG106" s="212">
        <f t="shared" si="16"/>
        <v>0</v>
      </c>
      <c r="BH106" s="212">
        <f t="shared" si="17"/>
        <v>0</v>
      </c>
      <c r="BI106" s="212">
        <f t="shared" si="18"/>
        <v>0</v>
      </c>
      <c r="BJ106" s="23" t="s">
        <v>24</v>
      </c>
      <c r="BK106" s="212">
        <f t="shared" si="19"/>
        <v>0</v>
      </c>
      <c r="BL106" s="23" t="s">
        <v>658</v>
      </c>
      <c r="BM106" s="23" t="s">
        <v>1475</v>
      </c>
    </row>
    <row r="107" spans="2:65" s="1" customFormat="1" ht="31.5" customHeight="1">
      <c r="B107" s="40"/>
      <c r="C107" s="201" t="s">
        <v>250</v>
      </c>
      <c r="D107" s="201" t="s">
        <v>167</v>
      </c>
      <c r="E107" s="202" t="s">
        <v>1476</v>
      </c>
      <c r="F107" s="203" t="s">
        <v>1477</v>
      </c>
      <c r="G107" s="204" t="s">
        <v>333</v>
      </c>
      <c r="H107" s="205">
        <v>2</v>
      </c>
      <c r="I107" s="206"/>
      <c r="J107" s="207">
        <f t="shared" si="10"/>
        <v>0</v>
      </c>
      <c r="K107" s="203" t="s">
        <v>22</v>
      </c>
      <c r="L107" s="60"/>
      <c r="M107" s="208" t="s">
        <v>22</v>
      </c>
      <c r="N107" s="209" t="s">
        <v>46</v>
      </c>
      <c r="O107" s="41"/>
      <c r="P107" s="210">
        <f t="shared" si="11"/>
        <v>0</v>
      </c>
      <c r="Q107" s="210">
        <v>0</v>
      </c>
      <c r="R107" s="210">
        <f t="shared" si="12"/>
        <v>0</v>
      </c>
      <c r="S107" s="210">
        <v>0</v>
      </c>
      <c r="T107" s="211">
        <f t="shared" si="13"/>
        <v>0</v>
      </c>
      <c r="AR107" s="23" t="s">
        <v>658</v>
      </c>
      <c r="AT107" s="23" t="s">
        <v>167</v>
      </c>
      <c r="AU107" s="23" t="s">
        <v>84</v>
      </c>
      <c r="AY107" s="23" t="s">
        <v>165</v>
      </c>
      <c r="BE107" s="212">
        <f t="shared" si="14"/>
        <v>0</v>
      </c>
      <c r="BF107" s="212">
        <f t="shared" si="15"/>
        <v>0</v>
      </c>
      <c r="BG107" s="212">
        <f t="shared" si="16"/>
        <v>0</v>
      </c>
      <c r="BH107" s="212">
        <f t="shared" si="17"/>
        <v>0</v>
      </c>
      <c r="BI107" s="212">
        <f t="shared" si="18"/>
        <v>0</v>
      </c>
      <c r="BJ107" s="23" t="s">
        <v>24</v>
      </c>
      <c r="BK107" s="212">
        <f t="shared" si="19"/>
        <v>0</v>
      </c>
      <c r="BL107" s="23" t="s">
        <v>658</v>
      </c>
      <c r="BM107" s="23" t="s">
        <v>1478</v>
      </c>
    </row>
    <row r="108" spans="2:65" s="1" customFormat="1" ht="22.5" customHeight="1">
      <c r="B108" s="40"/>
      <c r="C108" s="201" t="s">
        <v>246</v>
      </c>
      <c r="D108" s="201" t="s">
        <v>167</v>
      </c>
      <c r="E108" s="202" t="s">
        <v>1479</v>
      </c>
      <c r="F108" s="203" t="s">
        <v>1480</v>
      </c>
      <c r="G108" s="204" t="s">
        <v>333</v>
      </c>
      <c r="H108" s="205">
        <v>1</v>
      </c>
      <c r="I108" s="206"/>
      <c r="J108" s="207">
        <f t="shared" si="10"/>
        <v>0</v>
      </c>
      <c r="K108" s="203" t="s">
        <v>22</v>
      </c>
      <c r="L108" s="60"/>
      <c r="M108" s="208" t="s">
        <v>22</v>
      </c>
      <c r="N108" s="209" t="s">
        <v>46</v>
      </c>
      <c r="O108" s="41"/>
      <c r="P108" s="210">
        <f t="shared" si="11"/>
        <v>0</v>
      </c>
      <c r="Q108" s="210">
        <v>0</v>
      </c>
      <c r="R108" s="210">
        <f t="shared" si="12"/>
        <v>0</v>
      </c>
      <c r="S108" s="210">
        <v>0</v>
      </c>
      <c r="T108" s="211">
        <f t="shared" si="13"/>
        <v>0</v>
      </c>
      <c r="AR108" s="23" t="s">
        <v>658</v>
      </c>
      <c r="AT108" s="23" t="s">
        <v>167</v>
      </c>
      <c r="AU108" s="23" t="s">
        <v>84</v>
      </c>
      <c r="AY108" s="23" t="s">
        <v>165</v>
      </c>
      <c r="BE108" s="212">
        <f t="shared" si="14"/>
        <v>0</v>
      </c>
      <c r="BF108" s="212">
        <f t="shared" si="15"/>
        <v>0</v>
      </c>
      <c r="BG108" s="212">
        <f t="shared" si="16"/>
        <v>0</v>
      </c>
      <c r="BH108" s="212">
        <f t="shared" si="17"/>
        <v>0</v>
      </c>
      <c r="BI108" s="212">
        <f t="shared" si="18"/>
        <v>0</v>
      </c>
      <c r="BJ108" s="23" t="s">
        <v>24</v>
      </c>
      <c r="BK108" s="212">
        <f t="shared" si="19"/>
        <v>0</v>
      </c>
      <c r="BL108" s="23" t="s">
        <v>658</v>
      </c>
      <c r="BM108" s="23" t="s">
        <v>1481</v>
      </c>
    </row>
    <row r="109" spans="2:65" s="1" customFormat="1" ht="22.5" customHeight="1">
      <c r="B109" s="40"/>
      <c r="C109" s="201" t="s">
        <v>9</v>
      </c>
      <c r="D109" s="201" t="s">
        <v>167</v>
      </c>
      <c r="E109" s="202" t="s">
        <v>1482</v>
      </c>
      <c r="F109" s="203" t="s">
        <v>1483</v>
      </c>
      <c r="G109" s="204" t="s">
        <v>333</v>
      </c>
      <c r="H109" s="205">
        <v>2</v>
      </c>
      <c r="I109" s="206"/>
      <c r="J109" s="207">
        <f t="shared" si="10"/>
        <v>0</v>
      </c>
      <c r="K109" s="203" t="s">
        <v>22</v>
      </c>
      <c r="L109" s="60"/>
      <c r="M109" s="208" t="s">
        <v>22</v>
      </c>
      <c r="N109" s="209" t="s">
        <v>46</v>
      </c>
      <c r="O109" s="41"/>
      <c r="P109" s="210">
        <f t="shared" si="11"/>
        <v>0</v>
      </c>
      <c r="Q109" s="210">
        <v>0</v>
      </c>
      <c r="R109" s="210">
        <f t="shared" si="12"/>
        <v>0</v>
      </c>
      <c r="S109" s="210">
        <v>0</v>
      </c>
      <c r="T109" s="211">
        <f t="shared" si="13"/>
        <v>0</v>
      </c>
      <c r="AR109" s="23" t="s">
        <v>658</v>
      </c>
      <c r="AT109" s="23" t="s">
        <v>167</v>
      </c>
      <c r="AU109" s="23" t="s">
        <v>84</v>
      </c>
      <c r="AY109" s="23" t="s">
        <v>165</v>
      </c>
      <c r="BE109" s="212">
        <f t="shared" si="14"/>
        <v>0</v>
      </c>
      <c r="BF109" s="212">
        <f t="shared" si="15"/>
        <v>0</v>
      </c>
      <c r="BG109" s="212">
        <f t="shared" si="16"/>
        <v>0</v>
      </c>
      <c r="BH109" s="212">
        <f t="shared" si="17"/>
        <v>0</v>
      </c>
      <c r="BI109" s="212">
        <f t="shared" si="18"/>
        <v>0</v>
      </c>
      <c r="BJ109" s="23" t="s">
        <v>24</v>
      </c>
      <c r="BK109" s="212">
        <f t="shared" si="19"/>
        <v>0</v>
      </c>
      <c r="BL109" s="23" t="s">
        <v>658</v>
      </c>
      <c r="BM109" s="23" t="s">
        <v>1484</v>
      </c>
    </row>
    <row r="110" spans="2:65" s="1" customFormat="1" ht="22.5" customHeight="1">
      <c r="B110" s="40"/>
      <c r="C110" s="201" t="s">
        <v>343</v>
      </c>
      <c r="D110" s="201" t="s">
        <v>167</v>
      </c>
      <c r="E110" s="202" t="s">
        <v>1485</v>
      </c>
      <c r="F110" s="203" t="s">
        <v>1483</v>
      </c>
      <c r="G110" s="204" t="s">
        <v>333</v>
      </c>
      <c r="H110" s="205">
        <v>1</v>
      </c>
      <c r="I110" s="206"/>
      <c r="J110" s="207">
        <f t="shared" si="10"/>
        <v>0</v>
      </c>
      <c r="K110" s="203" t="s">
        <v>22</v>
      </c>
      <c r="L110" s="60"/>
      <c r="M110" s="208" t="s">
        <v>22</v>
      </c>
      <c r="N110" s="209" t="s">
        <v>46</v>
      </c>
      <c r="O110" s="41"/>
      <c r="P110" s="210">
        <f t="shared" si="11"/>
        <v>0</v>
      </c>
      <c r="Q110" s="210">
        <v>0</v>
      </c>
      <c r="R110" s="210">
        <f t="shared" si="12"/>
        <v>0</v>
      </c>
      <c r="S110" s="210">
        <v>0</v>
      </c>
      <c r="T110" s="211">
        <f t="shared" si="13"/>
        <v>0</v>
      </c>
      <c r="AR110" s="23" t="s">
        <v>658</v>
      </c>
      <c r="AT110" s="23" t="s">
        <v>167</v>
      </c>
      <c r="AU110" s="23" t="s">
        <v>84</v>
      </c>
      <c r="AY110" s="23" t="s">
        <v>165</v>
      </c>
      <c r="BE110" s="212">
        <f t="shared" si="14"/>
        <v>0</v>
      </c>
      <c r="BF110" s="212">
        <f t="shared" si="15"/>
        <v>0</v>
      </c>
      <c r="BG110" s="212">
        <f t="shared" si="16"/>
        <v>0</v>
      </c>
      <c r="BH110" s="212">
        <f t="shared" si="17"/>
        <v>0</v>
      </c>
      <c r="BI110" s="212">
        <f t="shared" si="18"/>
        <v>0</v>
      </c>
      <c r="BJ110" s="23" t="s">
        <v>24</v>
      </c>
      <c r="BK110" s="212">
        <f t="shared" si="19"/>
        <v>0</v>
      </c>
      <c r="BL110" s="23" t="s">
        <v>658</v>
      </c>
      <c r="BM110" s="23" t="s">
        <v>1486</v>
      </c>
    </row>
    <row r="111" spans="2:65" s="1" customFormat="1" ht="22.5" customHeight="1">
      <c r="B111" s="40"/>
      <c r="C111" s="201" t="s">
        <v>347</v>
      </c>
      <c r="D111" s="201" t="s">
        <v>167</v>
      </c>
      <c r="E111" s="202" t="s">
        <v>1487</v>
      </c>
      <c r="F111" s="203" t="s">
        <v>1483</v>
      </c>
      <c r="G111" s="204" t="s">
        <v>333</v>
      </c>
      <c r="H111" s="205">
        <v>1</v>
      </c>
      <c r="I111" s="206"/>
      <c r="J111" s="207">
        <f t="shared" si="10"/>
        <v>0</v>
      </c>
      <c r="K111" s="203" t="s">
        <v>22</v>
      </c>
      <c r="L111" s="60"/>
      <c r="M111" s="208" t="s">
        <v>22</v>
      </c>
      <c r="N111" s="209" t="s">
        <v>46</v>
      </c>
      <c r="O111" s="41"/>
      <c r="P111" s="210">
        <f t="shared" si="11"/>
        <v>0</v>
      </c>
      <c r="Q111" s="210">
        <v>0</v>
      </c>
      <c r="R111" s="210">
        <f t="shared" si="12"/>
        <v>0</v>
      </c>
      <c r="S111" s="210">
        <v>0</v>
      </c>
      <c r="T111" s="211">
        <f t="shared" si="13"/>
        <v>0</v>
      </c>
      <c r="AR111" s="23" t="s">
        <v>658</v>
      </c>
      <c r="AT111" s="23" t="s">
        <v>167</v>
      </c>
      <c r="AU111" s="23" t="s">
        <v>84</v>
      </c>
      <c r="AY111" s="23" t="s">
        <v>165</v>
      </c>
      <c r="BE111" s="212">
        <f t="shared" si="14"/>
        <v>0</v>
      </c>
      <c r="BF111" s="212">
        <f t="shared" si="15"/>
        <v>0</v>
      </c>
      <c r="BG111" s="212">
        <f t="shared" si="16"/>
        <v>0</v>
      </c>
      <c r="BH111" s="212">
        <f t="shared" si="17"/>
        <v>0</v>
      </c>
      <c r="BI111" s="212">
        <f t="shared" si="18"/>
        <v>0</v>
      </c>
      <c r="BJ111" s="23" t="s">
        <v>24</v>
      </c>
      <c r="BK111" s="212">
        <f t="shared" si="19"/>
        <v>0</v>
      </c>
      <c r="BL111" s="23" t="s">
        <v>658</v>
      </c>
      <c r="BM111" s="23" t="s">
        <v>1488</v>
      </c>
    </row>
    <row r="112" spans="2:65" s="1" customFormat="1" ht="22.5" customHeight="1">
      <c r="B112" s="40"/>
      <c r="C112" s="201" t="s">
        <v>257</v>
      </c>
      <c r="D112" s="201" t="s">
        <v>167</v>
      </c>
      <c r="E112" s="202" t="s">
        <v>1489</v>
      </c>
      <c r="F112" s="203" t="s">
        <v>1490</v>
      </c>
      <c r="G112" s="204" t="s">
        <v>190</v>
      </c>
      <c r="H112" s="205">
        <v>33</v>
      </c>
      <c r="I112" s="206"/>
      <c r="J112" s="207">
        <f t="shared" si="10"/>
        <v>0</v>
      </c>
      <c r="K112" s="203" t="s">
        <v>22</v>
      </c>
      <c r="L112" s="60"/>
      <c r="M112" s="208" t="s">
        <v>22</v>
      </c>
      <c r="N112" s="209" t="s">
        <v>46</v>
      </c>
      <c r="O112" s="41"/>
      <c r="P112" s="210">
        <f t="shared" si="11"/>
        <v>0</v>
      </c>
      <c r="Q112" s="210">
        <v>0</v>
      </c>
      <c r="R112" s="210">
        <f t="shared" si="12"/>
        <v>0</v>
      </c>
      <c r="S112" s="210">
        <v>0</v>
      </c>
      <c r="T112" s="211">
        <f t="shared" si="13"/>
        <v>0</v>
      </c>
      <c r="AR112" s="23" t="s">
        <v>658</v>
      </c>
      <c r="AT112" s="23" t="s">
        <v>167</v>
      </c>
      <c r="AU112" s="23" t="s">
        <v>84</v>
      </c>
      <c r="AY112" s="23" t="s">
        <v>165</v>
      </c>
      <c r="BE112" s="212">
        <f t="shared" si="14"/>
        <v>0</v>
      </c>
      <c r="BF112" s="212">
        <f t="shared" si="15"/>
        <v>0</v>
      </c>
      <c r="BG112" s="212">
        <f t="shared" si="16"/>
        <v>0</v>
      </c>
      <c r="BH112" s="212">
        <f t="shared" si="17"/>
        <v>0</v>
      </c>
      <c r="BI112" s="212">
        <f t="shared" si="18"/>
        <v>0</v>
      </c>
      <c r="BJ112" s="23" t="s">
        <v>24</v>
      </c>
      <c r="BK112" s="212">
        <f t="shared" si="19"/>
        <v>0</v>
      </c>
      <c r="BL112" s="23" t="s">
        <v>658</v>
      </c>
      <c r="BM112" s="23" t="s">
        <v>1491</v>
      </c>
    </row>
    <row r="113" spans="2:65" s="1" customFormat="1" ht="22.5" customHeight="1">
      <c r="B113" s="40"/>
      <c r="C113" s="201" t="s">
        <v>261</v>
      </c>
      <c r="D113" s="201" t="s">
        <v>167</v>
      </c>
      <c r="E113" s="202" t="s">
        <v>1492</v>
      </c>
      <c r="F113" s="203" t="s">
        <v>1490</v>
      </c>
      <c r="G113" s="204" t="s">
        <v>190</v>
      </c>
      <c r="H113" s="205">
        <v>16</v>
      </c>
      <c r="I113" s="206"/>
      <c r="J113" s="207">
        <f t="shared" si="10"/>
        <v>0</v>
      </c>
      <c r="K113" s="203" t="s">
        <v>22</v>
      </c>
      <c r="L113" s="60"/>
      <c r="M113" s="208" t="s">
        <v>22</v>
      </c>
      <c r="N113" s="209" t="s">
        <v>46</v>
      </c>
      <c r="O113" s="41"/>
      <c r="P113" s="210">
        <f t="shared" si="11"/>
        <v>0</v>
      </c>
      <c r="Q113" s="210">
        <v>0</v>
      </c>
      <c r="R113" s="210">
        <f t="shared" si="12"/>
        <v>0</v>
      </c>
      <c r="S113" s="210">
        <v>0</v>
      </c>
      <c r="T113" s="211">
        <f t="shared" si="13"/>
        <v>0</v>
      </c>
      <c r="AR113" s="23" t="s">
        <v>658</v>
      </c>
      <c r="AT113" s="23" t="s">
        <v>167</v>
      </c>
      <c r="AU113" s="23" t="s">
        <v>84</v>
      </c>
      <c r="AY113" s="23" t="s">
        <v>165</v>
      </c>
      <c r="BE113" s="212">
        <f t="shared" si="14"/>
        <v>0</v>
      </c>
      <c r="BF113" s="212">
        <f t="shared" si="15"/>
        <v>0</v>
      </c>
      <c r="BG113" s="212">
        <f t="shared" si="16"/>
        <v>0</v>
      </c>
      <c r="BH113" s="212">
        <f t="shared" si="17"/>
        <v>0</v>
      </c>
      <c r="BI113" s="212">
        <f t="shared" si="18"/>
        <v>0</v>
      </c>
      <c r="BJ113" s="23" t="s">
        <v>24</v>
      </c>
      <c r="BK113" s="212">
        <f t="shared" si="19"/>
        <v>0</v>
      </c>
      <c r="BL113" s="23" t="s">
        <v>658</v>
      </c>
      <c r="BM113" s="23" t="s">
        <v>1493</v>
      </c>
    </row>
    <row r="114" spans="2:65" s="1" customFormat="1" ht="22.5" customHeight="1">
      <c r="B114" s="40"/>
      <c r="C114" s="201" t="s">
        <v>355</v>
      </c>
      <c r="D114" s="201" t="s">
        <v>167</v>
      </c>
      <c r="E114" s="202" t="s">
        <v>1494</v>
      </c>
      <c r="F114" s="203" t="s">
        <v>1490</v>
      </c>
      <c r="G114" s="204" t="s">
        <v>190</v>
      </c>
      <c r="H114" s="205">
        <v>33</v>
      </c>
      <c r="I114" s="206"/>
      <c r="J114" s="207">
        <f t="shared" si="10"/>
        <v>0</v>
      </c>
      <c r="K114" s="203" t="s">
        <v>22</v>
      </c>
      <c r="L114" s="60"/>
      <c r="M114" s="208" t="s">
        <v>22</v>
      </c>
      <c r="N114" s="209" t="s">
        <v>46</v>
      </c>
      <c r="O114" s="41"/>
      <c r="P114" s="210">
        <f t="shared" si="11"/>
        <v>0</v>
      </c>
      <c r="Q114" s="210">
        <v>0</v>
      </c>
      <c r="R114" s="210">
        <f t="shared" si="12"/>
        <v>0</v>
      </c>
      <c r="S114" s="210">
        <v>0</v>
      </c>
      <c r="T114" s="211">
        <f t="shared" si="13"/>
        <v>0</v>
      </c>
      <c r="AR114" s="23" t="s">
        <v>658</v>
      </c>
      <c r="AT114" s="23" t="s">
        <v>167</v>
      </c>
      <c r="AU114" s="23" t="s">
        <v>84</v>
      </c>
      <c r="AY114" s="23" t="s">
        <v>165</v>
      </c>
      <c r="BE114" s="212">
        <f t="shared" si="14"/>
        <v>0</v>
      </c>
      <c r="BF114" s="212">
        <f t="shared" si="15"/>
        <v>0</v>
      </c>
      <c r="BG114" s="212">
        <f t="shared" si="16"/>
        <v>0</v>
      </c>
      <c r="BH114" s="212">
        <f t="shared" si="17"/>
        <v>0</v>
      </c>
      <c r="BI114" s="212">
        <f t="shared" si="18"/>
        <v>0</v>
      </c>
      <c r="BJ114" s="23" t="s">
        <v>24</v>
      </c>
      <c r="BK114" s="212">
        <f t="shared" si="19"/>
        <v>0</v>
      </c>
      <c r="BL114" s="23" t="s">
        <v>658</v>
      </c>
      <c r="BM114" s="23" t="s">
        <v>1495</v>
      </c>
    </row>
    <row r="115" spans="2:65" s="1" customFormat="1" ht="22.5" customHeight="1">
      <c r="B115" s="40"/>
      <c r="C115" s="201" t="s">
        <v>266</v>
      </c>
      <c r="D115" s="201" t="s">
        <v>167</v>
      </c>
      <c r="E115" s="202" t="s">
        <v>1496</v>
      </c>
      <c r="F115" s="203" t="s">
        <v>1490</v>
      </c>
      <c r="G115" s="204" t="s">
        <v>190</v>
      </c>
      <c r="H115" s="205">
        <v>23</v>
      </c>
      <c r="I115" s="206"/>
      <c r="J115" s="207">
        <f t="shared" si="10"/>
        <v>0</v>
      </c>
      <c r="K115" s="203" t="s">
        <v>22</v>
      </c>
      <c r="L115" s="60"/>
      <c r="M115" s="208" t="s">
        <v>22</v>
      </c>
      <c r="N115" s="209" t="s">
        <v>46</v>
      </c>
      <c r="O115" s="41"/>
      <c r="P115" s="210">
        <f t="shared" si="11"/>
        <v>0</v>
      </c>
      <c r="Q115" s="210">
        <v>0</v>
      </c>
      <c r="R115" s="210">
        <f t="shared" si="12"/>
        <v>0</v>
      </c>
      <c r="S115" s="210">
        <v>0</v>
      </c>
      <c r="T115" s="211">
        <f t="shared" si="13"/>
        <v>0</v>
      </c>
      <c r="AR115" s="23" t="s">
        <v>658</v>
      </c>
      <c r="AT115" s="23" t="s">
        <v>167</v>
      </c>
      <c r="AU115" s="23" t="s">
        <v>84</v>
      </c>
      <c r="AY115" s="23" t="s">
        <v>165</v>
      </c>
      <c r="BE115" s="212">
        <f t="shared" si="14"/>
        <v>0</v>
      </c>
      <c r="BF115" s="212">
        <f t="shared" si="15"/>
        <v>0</v>
      </c>
      <c r="BG115" s="212">
        <f t="shared" si="16"/>
        <v>0</v>
      </c>
      <c r="BH115" s="212">
        <f t="shared" si="17"/>
        <v>0</v>
      </c>
      <c r="BI115" s="212">
        <f t="shared" si="18"/>
        <v>0</v>
      </c>
      <c r="BJ115" s="23" t="s">
        <v>24</v>
      </c>
      <c r="BK115" s="212">
        <f t="shared" si="19"/>
        <v>0</v>
      </c>
      <c r="BL115" s="23" t="s">
        <v>658</v>
      </c>
      <c r="BM115" s="23" t="s">
        <v>1497</v>
      </c>
    </row>
    <row r="116" spans="2:65" s="1" customFormat="1" ht="22.5" customHeight="1">
      <c r="B116" s="40"/>
      <c r="C116" s="201" t="s">
        <v>270</v>
      </c>
      <c r="D116" s="201" t="s">
        <v>167</v>
      </c>
      <c r="E116" s="202" t="s">
        <v>1498</v>
      </c>
      <c r="F116" s="203" t="s">
        <v>1499</v>
      </c>
      <c r="G116" s="204" t="s">
        <v>333</v>
      </c>
      <c r="H116" s="205">
        <v>1</v>
      </c>
      <c r="I116" s="206"/>
      <c r="J116" s="207">
        <f t="shared" si="10"/>
        <v>0</v>
      </c>
      <c r="K116" s="203" t="s">
        <v>22</v>
      </c>
      <c r="L116" s="60"/>
      <c r="M116" s="208" t="s">
        <v>22</v>
      </c>
      <c r="N116" s="209" t="s">
        <v>46</v>
      </c>
      <c r="O116" s="41"/>
      <c r="P116" s="210">
        <f t="shared" si="11"/>
        <v>0</v>
      </c>
      <c r="Q116" s="210">
        <v>0</v>
      </c>
      <c r="R116" s="210">
        <f t="shared" si="12"/>
        <v>0</v>
      </c>
      <c r="S116" s="210">
        <v>0</v>
      </c>
      <c r="T116" s="211">
        <f t="shared" si="13"/>
        <v>0</v>
      </c>
      <c r="AR116" s="23" t="s">
        <v>658</v>
      </c>
      <c r="AT116" s="23" t="s">
        <v>167</v>
      </c>
      <c r="AU116" s="23" t="s">
        <v>84</v>
      </c>
      <c r="AY116" s="23" t="s">
        <v>165</v>
      </c>
      <c r="BE116" s="212">
        <f t="shared" si="14"/>
        <v>0</v>
      </c>
      <c r="BF116" s="212">
        <f t="shared" si="15"/>
        <v>0</v>
      </c>
      <c r="BG116" s="212">
        <f t="shared" si="16"/>
        <v>0</v>
      </c>
      <c r="BH116" s="212">
        <f t="shared" si="17"/>
        <v>0</v>
      </c>
      <c r="BI116" s="212">
        <f t="shared" si="18"/>
        <v>0</v>
      </c>
      <c r="BJ116" s="23" t="s">
        <v>24</v>
      </c>
      <c r="BK116" s="212">
        <f t="shared" si="19"/>
        <v>0</v>
      </c>
      <c r="BL116" s="23" t="s">
        <v>658</v>
      </c>
      <c r="BM116" s="23" t="s">
        <v>1500</v>
      </c>
    </row>
    <row r="117" spans="2:65" s="1" customFormat="1" ht="22.5" customHeight="1">
      <c r="B117" s="40"/>
      <c r="C117" s="201" t="s">
        <v>272</v>
      </c>
      <c r="D117" s="201" t="s">
        <v>167</v>
      </c>
      <c r="E117" s="202" t="s">
        <v>1501</v>
      </c>
      <c r="F117" s="203" t="s">
        <v>1502</v>
      </c>
      <c r="G117" s="204" t="s">
        <v>333</v>
      </c>
      <c r="H117" s="205">
        <v>1</v>
      </c>
      <c r="I117" s="206"/>
      <c r="J117" s="207">
        <f t="shared" si="10"/>
        <v>0</v>
      </c>
      <c r="K117" s="203" t="s">
        <v>22</v>
      </c>
      <c r="L117" s="60"/>
      <c r="M117" s="208" t="s">
        <v>22</v>
      </c>
      <c r="N117" s="209" t="s">
        <v>46</v>
      </c>
      <c r="O117" s="41"/>
      <c r="P117" s="210">
        <f t="shared" si="11"/>
        <v>0</v>
      </c>
      <c r="Q117" s="210">
        <v>0</v>
      </c>
      <c r="R117" s="210">
        <f t="shared" si="12"/>
        <v>0</v>
      </c>
      <c r="S117" s="210">
        <v>0</v>
      </c>
      <c r="T117" s="211">
        <f t="shared" si="13"/>
        <v>0</v>
      </c>
      <c r="AR117" s="23" t="s">
        <v>658</v>
      </c>
      <c r="AT117" s="23" t="s">
        <v>167</v>
      </c>
      <c r="AU117" s="23" t="s">
        <v>84</v>
      </c>
      <c r="AY117" s="23" t="s">
        <v>165</v>
      </c>
      <c r="BE117" s="212">
        <f t="shared" si="14"/>
        <v>0</v>
      </c>
      <c r="BF117" s="212">
        <f t="shared" si="15"/>
        <v>0</v>
      </c>
      <c r="BG117" s="212">
        <f t="shared" si="16"/>
        <v>0</v>
      </c>
      <c r="BH117" s="212">
        <f t="shared" si="17"/>
        <v>0</v>
      </c>
      <c r="BI117" s="212">
        <f t="shared" si="18"/>
        <v>0</v>
      </c>
      <c r="BJ117" s="23" t="s">
        <v>24</v>
      </c>
      <c r="BK117" s="212">
        <f t="shared" si="19"/>
        <v>0</v>
      </c>
      <c r="BL117" s="23" t="s">
        <v>658</v>
      </c>
      <c r="BM117" s="23" t="s">
        <v>1503</v>
      </c>
    </row>
    <row r="118" spans="2:65" s="1" customFormat="1" ht="22.5" customHeight="1">
      <c r="B118" s="40"/>
      <c r="C118" s="201" t="s">
        <v>363</v>
      </c>
      <c r="D118" s="201" t="s">
        <v>167</v>
      </c>
      <c r="E118" s="202" t="s">
        <v>1504</v>
      </c>
      <c r="F118" s="203" t="s">
        <v>1502</v>
      </c>
      <c r="G118" s="204" t="s">
        <v>333</v>
      </c>
      <c r="H118" s="205">
        <v>1</v>
      </c>
      <c r="I118" s="206"/>
      <c r="J118" s="207">
        <f t="shared" si="10"/>
        <v>0</v>
      </c>
      <c r="K118" s="203" t="s">
        <v>22</v>
      </c>
      <c r="L118" s="60"/>
      <c r="M118" s="208" t="s">
        <v>22</v>
      </c>
      <c r="N118" s="209" t="s">
        <v>46</v>
      </c>
      <c r="O118" s="41"/>
      <c r="P118" s="210">
        <f t="shared" si="11"/>
        <v>0</v>
      </c>
      <c r="Q118" s="210">
        <v>0</v>
      </c>
      <c r="R118" s="210">
        <f t="shared" si="12"/>
        <v>0</v>
      </c>
      <c r="S118" s="210">
        <v>0</v>
      </c>
      <c r="T118" s="211">
        <f t="shared" si="13"/>
        <v>0</v>
      </c>
      <c r="AR118" s="23" t="s">
        <v>658</v>
      </c>
      <c r="AT118" s="23" t="s">
        <v>167</v>
      </c>
      <c r="AU118" s="23" t="s">
        <v>84</v>
      </c>
      <c r="AY118" s="23" t="s">
        <v>165</v>
      </c>
      <c r="BE118" s="212">
        <f t="shared" si="14"/>
        <v>0</v>
      </c>
      <c r="BF118" s="212">
        <f t="shared" si="15"/>
        <v>0</v>
      </c>
      <c r="BG118" s="212">
        <f t="shared" si="16"/>
        <v>0</v>
      </c>
      <c r="BH118" s="212">
        <f t="shared" si="17"/>
        <v>0</v>
      </c>
      <c r="BI118" s="212">
        <f t="shared" si="18"/>
        <v>0</v>
      </c>
      <c r="BJ118" s="23" t="s">
        <v>24</v>
      </c>
      <c r="BK118" s="212">
        <f t="shared" si="19"/>
        <v>0</v>
      </c>
      <c r="BL118" s="23" t="s">
        <v>658</v>
      </c>
      <c r="BM118" s="23" t="s">
        <v>1505</v>
      </c>
    </row>
    <row r="119" spans="2:65" s="1" customFormat="1" ht="22.5" customHeight="1">
      <c r="B119" s="40"/>
      <c r="C119" s="201" t="s">
        <v>367</v>
      </c>
      <c r="D119" s="201" t="s">
        <v>167</v>
      </c>
      <c r="E119" s="202" t="s">
        <v>1506</v>
      </c>
      <c r="F119" s="203" t="s">
        <v>1502</v>
      </c>
      <c r="G119" s="204" t="s">
        <v>333</v>
      </c>
      <c r="H119" s="205">
        <v>1</v>
      </c>
      <c r="I119" s="206"/>
      <c r="J119" s="207">
        <f t="shared" si="10"/>
        <v>0</v>
      </c>
      <c r="K119" s="203" t="s">
        <v>22</v>
      </c>
      <c r="L119" s="60"/>
      <c r="M119" s="208" t="s">
        <v>22</v>
      </c>
      <c r="N119" s="209" t="s">
        <v>46</v>
      </c>
      <c r="O119" s="41"/>
      <c r="P119" s="210">
        <f t="shared" si="11"/>
        <v>0</v>
      </c>
      <c r="Q119" s="210">
        <v>0</v>
      </c>
      <c r="R119" s="210">
        <f t="shared" si="12"/>
        <v>0</v>
      </c>
      <c r="S119" s="210">
        <v>0</v>
      </c>
      <c r="T119" s="211">
        <f t="shared" si="13"/>
        <v>0</v>
      </c>
      <c r="AR119" s="23" t="s">
        <v>658</v>
      </c>
      <c r="AT119" s="23" t="s">
        <v>167</v>
      </c>
      <c r="AU119" s="23" t="s">
        <v>84</v>
      </c>
      <c r="AY119" s="23" t="s">
        <v>165</v>
      </c>
      <c r="BE119" s="212">
        <f t="shared" si="14"/>
        <v>0</v>
      </c>
      <c r="BF119" s="212">
        <f t="shared" si="15"/>
        <v>0</v>
      </c>
      <c r="BG119" s="212">
        <f t="shared" si="16"/>
        <v>0</v>
      </c>
      <c r="BH119" s="212">
        <f t="shared" si="17"/>
        <v>0</v>
      </c>
      <c r="BI119" s="212">
        <f t="shared" si="18"/>
        <v>0</v>
      </c>
      <c r="BJ119" s="23" t="s">
        <v>24</v>
      </c>
      <c r="BK119" s="212">
        <f t="shared" si="19"/>
        <v>0</v>
      </c>
      <c r="BL119" s="23" t="s">
        <v>658</v>
      </c>
      <c r="BM119" s="23" t="s">
        <v>1507</v>
      </c>
    </row>
    <row r="120" spans="2:65" s="1" customFormat="1" ht="22.5" customHeight="1">
      <c r="B120" s="40"/>
      <c r="C120" s="201" t="s">
        <v>276</v>
      </c>
      <c r="D120" s="201" t="s">
        <v>167</v>
      </c>
      <c r="E120" s="202" t="s">
        <v>1508</v>
      </c>
      <c r="F120" s="203" t="s">
        <v>1509</v>
      </c>
      <c r="G120" s="204" t="s">
        <v>190</v>
      </c>
      <c r="H120" s="205">
        <v>11</v>
      </c>
      <c r="I120" s="206"/>
      <c r="J120" s="207">
        <f t="shared" si="10"/>
        <v>0</v>
      </c>
      <c r="K120" s="203" t="s">
        <v>22</v>
      </c>
      <c r="L120" s="60"/>
      <c r="M120" s="208" t="s">
        <v>22</v>
      </c>
      <c r="N120" s="209" t="s">
        <v>46</v>
      </c>
      <c r="O120" s="41"/>
      <c r="P120" s="210">
        <f t="shared" si="11"/>
        <v>0</v>
      </c>
      <c r="Q120" s="210">
        <v>0</v>
      </c>
      <c r="R120" s="210">
        <f t="shared" si="12"/>
        <v>0</v>
      </c>
      <c r="S120" s="210">
        <v>0</v>
      </c>
      <c r="T120" s="211">
        <f t="shared" si="13"/>
        <v>0</v>
      </c>
      <c r="AR120" s="23" t="s">
        <v>658</v>
      </c>
      <c r="AT120" s="23" t="s">
        <v>167</v>
      </c>
      <c r="AU120" s="23" t="s">
        <v>84</v>
      </c>
      <c r="AY120" s="23" t="s">
        <v>165</v>
      </c>
      <c r="BE120" s="212">
        <f t="shared" si="14"/>
        <v>0</v>
      </c>
      <c r="BF120" s="212">
        <f t="shared" si="15"/>
        <v>0</v>
      </c>
      <c r="BG120" s="212">
        <f t="shared" si="16"/>
        <v>0</v>
      </c>
      <c r="BH120" s="212">
        <f t="shared" si="17"/>
        <v>0</v>
      </c>
      <c r="BI120" s="212">
        <f t="shared" si="18"/>
        <v>0</v>
      </c>
      <c r="BJ120" s="23" t="s">
        <v>24</v>
      </c>
      <c r="BK120" s="212">
        <f t="shared" si="19"/>
        <v>0</v>
      </c>
      <c r="BL120" s="23" t="s">
        <v>658</v>
      </c>
      <c r="BM120" s="23" t="s">
        <v>1510</v>
      </c>
    </row>
    <row r="121" spans="2:65" s="1" customFormat="1" ht="22.5" customHeight="1">
      <c r="B121" s="40"/>
      <c r="C121" s="201" t="s">
        <v>280</v>
      </c>
      <c r="D121" s="201" t="s">
        <v>167</v>
      </c>
      <c r="E121" s="202" t="s">
        <v>1511</v>
      </c>
      <c r="F121" s="203" t="s">
        <v>1512</v>
      </c>
      <c r="G121" s="204" t="s">
        <v>443</v>
      </c>
      <c r="H121" s="205">
        <v>1</v>
      </c>
      <c r="I121" s="206"/>
      <c r="J121" s="207">
        <f t="shared" si="10"/>
        <v>0</v>
      </c>
      <c r="K121" s="203" t="s">
        <v>22</v>
      </c>
      <c r="L121" s="60"/>
      <c r="M121" s="208" t="s">
        <v>22</v>
      </c>
      <c r="N121" s="209" t="s">
        <v>46</v>
      </c>
      <c r="O121" s="41"/>
      <c r="P121" s="210">
        <f t="shared" si="11"/>
        <v>0</v>
      </c>
      <c r="Q121" s="210">
        <v>0</v>
      </c>
      <c r="R121" s="210">
        <f t="shared" si="12"/>
        <v>0</v>
      </c>
      <c r="S121" s="210">
        <v>0</v>
      </c>
      <c r="T121" s="211">
        <f t="shared" si="13"/>
        <v>0</v>
      </c>
      <c r="AR121" s="23" t="s">
        <v>658</v>
      </c>
      <c r="AT121" s="23" t="s">
        <v>167</v>
      </c>
      <c r="AU121" s="23" t="s">
        <v>84</v>
      </c>
      <c r="AY121" s="23" t="s">
        <v>165</v>
      </c>
      <c r="BE121" s="212">
        <f t="shared" si="14"/>
        <v>0</v>
      </c>
      <c r="BF121" s="212">
        <f t="shared" si="15"/>
        <v>0</v>
      </c>
      <c r="BG121" s="212">
        <f t="shared" si="16"/>
        <v>0</v>
      </c>
      <c r="BH121" s="212">
        <f t="shared" si="17"/>
        <v>0</v>
      </c>
      <c r="BI121" s="212">
        <f t="shared" si="18"/>
        <v>0</v>
      </c>
      <c r="BJ121" s="23" t="s">
        <v>24</v>
      </c>
      <c r="BK121" s="212">
        <f t="shared" si="19"/>
        <v>0</v>
      </c>
      <c r="BL121" s="23" t="s">
        <v>658</v>
      </c>
      <c r="BM121" s="23" t="s">
        <v>1513</v>
      </c>
    </row>
    <row r="122" spans="2:65" s="1" customFormat="1" ht="22.5" customHeight="1">
      <c r="B122" s="40"/>
      <c r="C122" s="201" t="s">
        <v>284</v>
      </c>
      <c r="D122" s="201" t="s">
        <v>167</v>
      </c>
      <c r="E122" s="202" t="s">
        <v>1514</v>
      </c>
      <c r="F122" s="203" t="s">
        <v>1515</v>
      </c>
      <c r="G122" s="204" t="s">
        <v>333</v>
      </c>
      <c r="H122" s="205">
        <v>2</v>
      </c>
      <c r="I122" s="206"/>
      <c r="J122" s="207">
        <f t="shared" si="10"/>
        <v>0</v>
      </c>
      <c r="K122" s="203" t="s">
        <v>22</v>
      </c>
      <c r="L122" s="60"/>
      <c r="M122" s="208" t="s">
        <v>22</v>
      </c>
      <c r="N122" s="209" t="s">
        <v>46</v>
      </c>
      <c r="O122" s="41"/>
      <c r="P122" s="210">
        <f t="shared" si="11"/>
        <v>0</v>
      </c>
      <c r="Q122" s="210">
        <v>0</v>
      </c>
      <c r="R122" s="210">
        <f t="shared" si="12"/>
        <v>0</v>
      </c>
      <c r="S122" s="210">
        <v>0</v>
      </c>
      <c r="T122" s="211">
        <f t="shared" si="13"/>
        <v>0</v>
      </c>
      <c r="AR122" s="23" t="s">
        <v>658</v>
      </c>
      <c r="AT122" s="23" t="s">
        <v>167</v>
      </c>
      <c r="AU122" s="23" t="s">
        <v>84</v>
      </c>
      <c r="AY122" s="23" t="s">
        <v>165</v>
      </c>
      <c r="BE122" s="212">
        <f t="shared" si="14"/>
        <v>0</v>
      </c>
      <c r="BF122" s="212">
        <f t="shared" si="15"/>
        <v>0</v>
      </c>
      <c r="BG122" s="212">
        <f t="shared" si="16"/>
        <v>0</v>
      </c>
      <c r="BH122" s="212">
        <f t="shared" si="17"/>
        <v>0</v>
      </c>
      <c r="BI122" s="212">
        <f t="shared" si="18"/>
        <v>0</v>
      </c>
      <c r="BJ122" s="23" t="s">
        <v>24</v>
      </c>
      <c r="BK122" s="212">
        <f t="shared" si="19"/>
        <v>0</v>
      </c>
      <c r="BL122" s="23" t="s">
        <v>658</v>
      </c>
      <c r="BM122" s="23" t="s">
        <v>1516</v>
      </c>
    </row>
    <row r="123" spans="2:65" s="1" customFormat="1" ht="22.5" customHeight="1">
      <c r="B123" s="40"/>
      <c r="C123" s="201" t="s">
        <v>288</v>
      </c>
      <c r="D123" s="201" t="s">
        <v>167</v>
      </c>
      <c r="E123" s="202" t="s">
        <v>1517</v>
      </c>
      <c r="F123" s="203" t="s">
        <v>1518</v>
      </c>
      <c r="G123" s="204" t="s">
        <v>333</v>
      </c>
      <c r="H123" s="205">
        <v>1</v>
      </c>
      <c r="I123" s="206"/>
      <c r="J123" s="207">
        <f t="shared" si="10"/>
        <v>0</v>
      </c>
      <c r="K123" s="203" t="s">
        <v>22</v>
      </c>
      <c r="L123" s="60"/>
      <c r="M123" s="208" t="s">
        <v>22</v>
      </c>
      <c r="N123" s="209" t="s">
        <v>46</v>
      </c>
      <c r="O123" s="41"/>
      <c r="P123" s="210">
        <f t="shared" si="11"/>
        <v>0</v>
      </c>
      <c r="Q123" s="210">
        <v>0</v>
      </c>
      <c r="R123" s="210">
        <f t="shared" si="12"/>
        <v>0</v>
      </c>
      <c r="S123" s="210">
        <v>0</v>
      </c>
      <c r="T123" s="211">
        <f t="shared" si="13"/>
        <v>0</v>
      </c>
      <c r="AR123" s="23" t="s">
        <v>658</v>
      </c>
      <c r="AT123" s="23" t="s">
        <v>167</v>
      </c>
      <c r="AU123" s="23" t="s">
        <v>84</v>
      </c>
      <c r="AY123" s="23" t="s">
        <v>165</v>
      </c>
      <c r="BE123" s="212">
        <f t="shared" si="14"/>
        <v>0</v>
      </c>
      <c r="BF123" s="212">
        <f t="shared" si="15"/>
        <v>0</v>
      </c>
      <c r="BG123" s="212">
        <f t="shared" si="16"/>
        <v>0</v>
      </c>
      <c r="BH123" s="212">
        <f t="shared" si="17"/>
        <v>0</v>
      </c>
      <c r="BI123" s="212">
        <f t="shared" si="18"/>
        <v>0</v>
      </c>
      <c r="BJ123" s="23" t="s">
        <v>24</v>
      </c>
      <c r="BK123" s="212">
        <f t="shared" si="19"/>
        <v>0</v>
      </c>
      <c r="BL123" s="23" t="s">
        <v>658</v>
      </c>
      <c r="BM123" s="23" t="s">
        <v>1519</v>
      </c>
    </row>
    <row r="124" spans="2:65" s="1" customFormat="1" ht="22.5" customHeight="1">
      <c r="B124" s="40"/>
      <c r="C124" s="201" t="s">
        <v>373</v>
      </c>
      <c r="D124" s="201" t="s">
        <v>167</v>
      </c>
      <c r="E124" s="202" t="s">
        <v>1520</v>
      </c>
      <c r="F124" s="203" t="s">
        <v>1433</v>
      </c>
      <c r="G124" s="204" t="s">
        <v>443</v>
      </c>
      <c r="H124" s="205">
        <v>1</v>
      </c>
      <c r="I124" s="206"/>
      <c r="J124" s="207">
        <f t="shared" si="10"/>
        <v>0</v>
      </c>
      <c r="K124" s="203" t="s">
        <v>22</v>
      </c>
      <c r="L124" s="60"/>
      <c r="M124" s="208" t="s">
        <v>22</v>
      </c>
      <c r="N124" s="209" t="s">
        <v>46</v>
      </c>
      <c r="O124" s="41"/>
      <c r="P124" s="210">
        <f t="shared" si="11"/>
        <v>0</v>
      </c>
      <c r="Q124" s="210">
        <v>0</v>
      </c>
      <c r="R124" s="210">
        <f t="shared" si="12"/>
        <v>0</v>
      </c>
      <c r="S124" s="210">
        <v>0</v>
      </c>
      <c r="T124" s="211">
        <f t="shared" si="13"/>
        <v>0</v>
      </c>
      <c r="AR124" s="23" t="s">
        <v>658</v>
      </c>
      <c r="AT124" s="23" t="s">
        <v>167</v>
      </c>
      <c r="AU124" s="23" t="s">
        <v>84</v>
      </c>
      <c r="AY124" s="23" t="s">
        <v>165</v>
      </c>
      <c r="BE124" s="212">
        <f t="shared" si="14"/>
        <v>0</v>
      </c>
      <c r="BF124" s="212">
        <f t="shared" si="15"/>
        <v>0</v>
      </c>
      <c r="BG124" s="212">
        <f t="shared" si="16"/>
        <v>0</v>
      </c>
      <c r="BH124" s="212">
        <f t="shared" si="17"/>
        <v>0</v>
      </c>
      <c r="BI124" s="212">
        <f t="shared" si="18"/>
        <v>0</v>
      </c>
      <c r="BJ124" s="23" t="s">
        <v>24</v>
      </c>
      <c r="BK124" s="212">
        <f t="shared" si="19"/>
        <v>0</v>
      </c>
      <c r="BL124" s="23" t="s">
        <v>658</v>
      </c>
      <c r="BM124" s="23" t="s">
        <v>1521</v>
      </c>
    </row>
    <row r="125" spans="2:65" s="1" customFormat="1" ht="22.5" customHeight="1">
      <c r="B125" s="40"/>
      <c r="C125" s="201" t="s">
        <v>377</v>
      </c>
      <c r="D125" s="201" t="s">
        <v>167</v>
      </c>
      <c r="E125" s="202" t="s">
        <v>1522</v>
      </c>
      <c r="F125" s="203" t="s">
        <v>1433</v>
      </c>
      <c r="G125" s="204" t="s">
        <v>443</v>
      </c>
      <c r="H125" s="205">
        <v>1</v>
      </c>
      <c r="I125" s="206"/>
      <c r="J125" s="207">
        <f t="shared" si="10"/>
        <v>0</v>
      </c>
      <c r="K125" s="203" t="s">
        <v>22</v>
      </c>
      <c r="L125" s="60"/>
      <c r="M125" s="208" t="s">
        <v>22</v>
      </c>
      <c r="N125" s="209" t="s">
        <v>46</v>
      </c>
      <c r="O125" s="41"/>
      <c r="P125" s="210">
        <f t="shared" si="11"/>
        <v>0</v>
      </c>
      <c r="Q125" s="210">
        <v>0</v>
      </c>
      <c r="R125" s="210">
        <f t="shared" si="12"/>
        <v>0</v>
      </c>
      <c r="S125" s="210">
        <v>0</v>
      </c>
      <c r="T125" s="211">
        <f t="shared" si="13"/>
        <v>0</v>
      </c>
      <c r="AR125" s="23" t="s">
        <v>658</v>
      </c>
      <c r="AT125" s="23" t="s">
        <v>167</v>
      </c>
      <c r="AU125" s="23" t="s">
        <v>84</v>
      </c>
      <c r="AY125" s="23" t="s">
        <v>165</v>
      </c>
      <c r="BE125" s="212">
        <f t="shared" si="14"/>
        <v>0</v>
      </c>
      <c r="BF125" s="212">
        <f t="shared" si="15"/>
        <v>0</v>
      </c>
      <c r="BG125" s="212">
        <f t="shared" si="16"/>
        <v>0</v>
      </c>
      <c r="BH125" s="212">
        <f t="shared" si="17"/>
        <v>0</v>
      </c>
      <c r="BI125" s="212">
        <f t="shared" si="18"/>
        <v>0</v>
      </c>
      <c r="BJ125" s="23" t="s">
        <v>24</v>
      </c>
      <c r="BK125" s="212">
        <f t="shared" si="19"/>
        <v>0</v>
      </c>
      <c r="BL125" s="23" t="s">
        <v>658</v>
      </c>
      <c r="BM125" s="23" t="s">
        <v>1523</v>
      </c>
    </row>
    <row r="126" spans="2:65" s="1" customFormat="1" ht="22.5" customHeight="1">
      <c r="B126" s="40"/>
      <c r="C126" s="201" t="s">
        <v>381</v>
      </c>
      <c r="D126" s="201" t="s">
        <v>167</v>
      </c>
      <c r="E126" s="202" t="s">
        <v>1524</v>
      </c>
      <c r="F126" s="203" t="s">
        <v>1433</v>
      </c>
      <c r="G126" s="204" t="s">
        <v>443</v>
      </c>
      <c r="H126" s="205">
        <v>1</v>
      </c>
      <c r="I126" s="206"/>
      <c r="J126" s="207">
        <f t="shared" si="10"/>
        <v>0</v>
      </c>
      <c r="K126" s="203" t="s">
        <v>22</v>
      </c>
      <c r="L126" s="60"/>
      <c r="M126" s="208" t="s">
        <v>22</v>
      </c>
      <c r="N126" s="209" t="s">
        <v>46</v>
      </c>
      <c r="O126" s="41"/>
      <c r="P126" s="210">
        <f t="shared" si="11"/>
        <v>0</v>
      </c>
      <c r="Q126" s="210">
        <v>0</v>
      </c>
      <c r="R126" s="210">
        <f t="shared" si="12"/>
        <v>0</v>
      </c>
      <c r="S126" s="210">
        <v>0</v>
      </c>
      <c r="T126" s="211">
        <f t="shared" si="13"/>
        <v>0</v>
      </c>
      <c r="AR126" s="23" t="s">
        <v>658</v>
      </c>
      <c r="AT126" s="23" t="s">
        <v>167</v>
      </c>
      <c r="AU126" s="23" t="s">
        <v>84</v>
      </c>
      <c r="AY126" s="23" t="s">
        <v>165</v>
      </c>
      <c r="BE126" s="212">
        <f t="shared" si="14"/>
        <v>0</v>
      </c>
      <c r="BF126" s="212">
        <f t="shared" si="15"/>
        <v>0</v>
      </c>
      <c r="BG126" s="212">
        <f t="shared" si="16"/>
        <v>0</v>
      </c>
      <c r="BH126" s="212">
        <f t="shared" si="17"/>
        <v>0</v>
      </c>
      <c r="BI126" s="212">
        <f t="shared" si="18"/>
        <v>0</v>
      </c>
      <c r="BJ126" s="23" t="s">
        <v>24</v>
      </c>
      <c r="BK126" s="212">
        <f t="shared" si="19"/>
        <v>0</v>
      </c>
      <c r="BL126" s="23" t="s">
        <v>658</v>
      </c>
      <c r="BM126" s="23" t="s">
        <v>1525</v>
      </c>
    </row>
    <row r="127" spans="2:65" s="1" customFormat="1" ht="22.5" customHeight="1">
      <c r="B127" s="40"/>
      <c r="C127" s="201" t="s">
        <v>292</v>
      </c>
      <c r="D127" s="201" t="s">
        <v>167</v>
      </c>
      <c r="E127" s="202" t="s">
        <v>1526</v>
      </c>
      <c r="F127" s="203" t="s">
        <v>1527</v>
      </c>
      <c r="G127" s="204" t="s">
        <v>333</v>
      </c>
      <c r="H127" s="205">
        <v>1</v>
      </c>
      <c r="I127" s="206"/>
      <c r="J127" s="207">
        <f t="shared" si="10"/>
        <v>0</v>
      </c>
      <c r="K127" s="203" t="s">
        <v>22</v>
      </c>
      <c r="L127" s="60"/>
      <c r="M127" s="208" t="s">
        <v>22</v>
      </c>
      <c r="N127" s="209" t="s">
        <v>46</v>
      </c>
      <c r="O127" s="41"/>
      <c r="P127" s="210">
        <f t="shared" si="11"/>
        <v>0</v>
      </c>
      <c r="Q127" s="210">
        <v>0</v>
      </c>
      <c r="R127" s="210">
        <f t="shared" si="12"/>
        <v>0</v>
      </c>
      <c r="S127" s="210">
        <v>0</v>
      </c>
      <c r="T127" s="211">
        <f t="shared" si="13"/>
        <v>0</v>
      </c>
      <c r="AR127" s="23" t="s">
        <v>658</v>
      </c>
      <c r="AT127" s="23" t="s">
        <v>167</v>
      </c>
      <c r="AU127" s="23" t="s">
        <v>84</v>
      </c>
      <c r="AY127" s="23" t="s">
        <v>165</v>
      </c>
      <c r="BE127" s="212">
        <f t="shared" si="14"/>
        <v>0</v>
      </c>
      <c r="BF127" s="212">
        <f t="shared" si="15"/>
        <v>0</v>
      </c>
      <c r="BG127" s="212">
        <f t="shared" si="16"/>
        <v>0</v>
      </c>
      <c r="BH127" s="212">
        <f t="shared" si="17"/>
        <v>0</v>
      </c>
      <c r="BI127" s="212">
        <f t="shared" si="18"/>
        <v>0</v>
      </c>
      <c r="BJ127" s="23" t="s">
        <v>24</v>
      </c>
      <c r="BK127" s="212">
        <f t="shared" si="19"/>
        <v>0</v>
      </c>
      <c r="BL127" s="23" t="s">
        <v>658</v>
      </c>
      <c r="BM127" s="23" t="s">
        <v>1528</v>
      </c>
    </row>
    <row r="128" spans="2:65" s="1" customFormat="1" ht="22.5" customHeight="1">
      <c r="B128" s="40"/>
      <c r="C128" s="201" t="s">
        <v>296</v>
      </c>
      <c r="D128" s="201" t="s">
        <v>167</v>
      </c>
      <c r="E128" s="202" t="s">
        <v>1529</v>
      </c>
      <c r="F128" s="203" t="s">
        <v>1530</v>
      </c>
      <c r="G128" s="204" t="s">
        <v>333</v>
      </c>
      <c r="H128" s="205">
        <v>1</v>
      </c>
      <c r="I128" s="206"/>
      <c r="J128" s="207">
        <f t="shared" si="10"/>
        <v>0</v>
      </c>
      <c r="K128" s="203" t="s">
        <v>22</v>
      </c>
      <c r="L128" s="60"/>
      <c r="M128" s="208" t="s">
        <v>22</v>
      </c>
      <c r="N128" s="209" t="s">
        <v>46</v>
      </c>
      <c r="O128" s="41"/>
      <c r="P128" s="210">
        <f t="shared" si="11"/>
        <v>0</v>
      </c>
      <c r="Q128" s="210">
        <v>0</v>
      </c>
      <c r="R128" s="210">
        <f t="shared" si="12"/>
        <v>0</v>
      </c>
      <c r="S128" s="210">
        <v>0</v>
      </c>
      <c r="T128" s="211">
        <f t="shared" si="13"/>
        <v>0</v>
      </c>
      <c r="AR128" s="23" t="s">
        <v>658</v>
      </c>
      <c r="AT128" s="23" t="s">
        <v>167</v>
      </c>
      <c r="AU128" s="23" t="s">
        <v>84</v>
      </c>
      <c r="AY128" s="23" t="s">
        <v>165</v>
      </c>
      <c r="BE128" s="212">
        <f t="shared" si="14"/>
        <v>0</v>
      </c>
      <c r="BF128" s="212">
        <f t="shared" si="15"/>
        <v>0</v>
      </c>
      <c r="BG128" s="212">
        <f t="shared" si="16"/>
        <v>0</v>
      </c>
      <c r="BH128" s="212">
        <f t="shared" si="17"/>
        <v>0</v>
      </c>
      <c r="BI128" s="212">
        <f t="shared" si="18"/>
        <v>0</v>
      </c>
      <c r="BJ128" s="23" t="s">
        <v>24</v>
      </c>
      <c r="BK128" s="212">
        <f t="shared" si="19"/>
        <v>0</v>
      </c>
      <c r="BL128" s="23" t="s">
        <v>658</v>
      </c>
      <c r="BM128" s="23" t="s">
        <v>1531</v>
      </c>
    </row>
    <row r="129" spans="2:65" s="1" customFormat="1" ht="22.5" customHeight="1">
      <c r="B129" s="40"/>
      <c r="C129" s="201" t="s">
        <v>387</v>
      </c>
      <c r="D129" s="201" t="s">
        <v>167</v>
      </c>
      <c r="E129" s="202" t="s">
        <v>1532</v>
      </c>
      <c r="F129" s="203" t="s">
        <v>1530</v>
      </c>
      <c r="G129" s="204" t="s">
        <v>333</v>
      </c>
      <c r="H129" s="205">
        <v>1</v>
      </c>
      <c r="I129" s="206"/>
      <c r="J129" s="207">
        <f t="shared" si="10"/>
        <v>0</v>
      </c>
      <c r="K129" s="203" t="s">
        <v>22</v>
      </c>
      <c r="L129" s="60"/>
      <c r="M129" s="208" t="s">
        <v>22</v>
      </c>
      <c r="N129" s="209" t="s">
        <v>46</v>
      </c>
      <c r="O129" s="41"/>
      <c r="P129" s="210">
        <f t="shared" si="11"/>
        <v>0</v>
      </c>
      <c r="Q129" s="210">
        <v>0</v>
      </c>
      <c r="R129" s="210">
        <f t="shared" si="12"/>
        <v>0</v>
      </c>
      <c r="S129" s="210">
        <v>0</v>
      </c>
      <c r="T129" s="211">
        <f t="shared" si="13"/>
        <v>0</v>
      </c>
      <c r="AR129" s="23" t="s">
        <v>658</v>
      </c>
      <c r="AT129" s="23" t="s">
        <v>167</v>
      </c>
      <c r="AU129" s="23" t="s">
        <v>84</v>
      </c>
      <c r="AY129" s="23" t="s">
        <v>165</v>
      </c>
      <c r="BE129" s="212">
        <f t="shared" si="14"/>
        <v>0</v>
      </c>
      <c r="BF129" s="212">
        <f t="shared" si="15"/>
        <v>0</v>
      </c>
      <c r="BG129" s="212">
        <f t="shared" si="16"/>
        <v>0</v>
      </c>
      <c r="BH129" s="212">
        <f t="shared" si="17"/>
        <v>0</v>
      </c>
      <c r="BI129" s="212">
        <f t="shared" si="18"/>
        <v>0</v>
      </c>
      <c r="BJ129" s="23" t="s">
        <v>24</v>
      </c>
      <c r="BK129" s="212">
        <f t="shared" si="19"/>
        <v>0</v>
      </c>
      <c r="BL129" s="23" t="s">
        <v>658</v>
      </c>
      <c r="BM129" s="23" t="s">
        <v>1533</v>
      </c>
    </row>
    <row r="130" spans="2:65" s="1" customFormat="1" ht="22.5" customHeight="1">
      <c r="B130" s="40"/>
      <c r="C130" s="201" t="s">
        <v>237</v>
      </c>
      <c r="D130" s="201" t="s">
        <v>167</v>
      </c>
      <c r="E130" s="202" t="s">
        <v>1534</v>
      </c>
      <c r="F130" s="203" t="s">
        <v>1428</v>
      </c>
      <c r="G130" s="204" t="s">
        <v>333</v>
      </c>
      <c r="H130" s="205">
        <v>2</v>
      </c>
      <c r="I130" s="206"/>
      <c r="J130" s="207">
        <f t="shared" si="10"/>
        <v>0</v>
      </c>
      <c r="K130" s="203" t="s">
        <v>22</v>
      </c>
      <c r="L130" s="60"/>
      <c r="M130" s="208" t="s">
        <v>22</v>
      </c>
      <c r="N130" s="209" t="s">
        <v>46</v>
      </c>
      <c r="O130" s="41"/>
      <c r="P130" s="210">
        <f t="shared" si="11"/>
        <v>0</v>
      </c>
      <c r="Q130" s="210">
        <v>0</v>
      </c>
      <c r="R130" s="210">
        <f t="shared" si="12"/>
        <v>0</v>
      </c>
      <c r="S130" s="210">
        <v>0</v>
      </c>
      <c r="T130" s="211">
        <f t="shared" si="13"/>
        <v>0</v>
      </c>
      <c r="AR130" s="23" t="s">
        <v>658</v>
      </c>
      <c r="AT130" s="23" t="s">
        <v>167</v>
      </c>
      <c r="AU130" s="23" t="s">
        <v>84</v>
      </c>
      <c r="AY130" s="23" t="s">
        <v>165</v>
      </c>
      <c r="BE130" s="212">
        <f t="shared" si="14"/>
        <v>0</v>
      </c>
      <c r="BF130" s="212">
        <f t="shared" si="15"/>
        <v>0</v>
      </c>
      <c r="BG130" s="212">
        <f t="shared" si="16"/>
        <v>0</v>
      </c>
      <c r="BH130" s="212">
        <f t="shared" si="17"/>
        <v>0</v>
      </c>
      <c r="BI130" s="212">
        <f t="shared" si="18"/>
        <v>0</v>
      </c>
      <c r="BJ130" s="23" t="s">
        <v>24</v>
      </c>
      <c r="BK130" s="212">
        <f t="shared" si="19"/>
        <v>0</v>
      </c>
      <c r="BL130" s="23" t="s">
        <v>658</v>
      </c>
      <c r="BM130" s="23" t="s">
        <v>1535</v>
      </c>
    </row>
    <row r="131" spans="2:65" s="1" customFormat="1" ht="22.5" customHeight="1">
      <c r="B131" s="40"/>
      <c r="C131" s="201" t="s">
        <v>717</v>
      </c>
      <c r="D131" s="201" t="s">
        <v>167</v>
      </c>
      <c r="E131" s="202" t="s">
        <v>1536</v>
      </c>
      <c r="F131" s="203" t="s">
        <v>1537</v>
      </c>
      <c r="G131" s="204" t="s">
        <v>190</v>
      </c>
      <c r="H131" s="205">
        <v>30</v>
      </c>
      <c r="I131" s="206"/>
      <c r="J131" s="207">
        <f t="shared" si="10"/>
        <v>0</v>
      </c>
      <c r="K131" s="203" t="s">
        <v>22</v>
      </c>
      <c r="L131" s="60"/>
      <c r="M131" s="208" t="s">
        <v>22</v>
      </c>
      <c r="N131" s="209" t="s">
        <v>46</v>
      </c>
      <c r="O131" s="41"/>
      <c r="P131" s="210">
        <f t="shared" si="11"/>
        <v>0</v>
      </c>
      <c r="Q131" s="210">
        <v>2.0199999999999999E-2</v>
      </c>
      <c r="R131" s="210">
        <f t="shared" si="12"/>
        <v>0.60599999999999998</v>
      </c>
      <c r="S131" s="210">
        <v>0</v>
      </c>
      <c r="T131" s="211">
        <f t="shared" si="13"/>
        <v>0</v>
      </c>
      <c r="AR131" s="23" t="s">
        <v>658</v>
      </c>
      <c r="AT131" s="23" t="s">
        <v>167</v>
      </c>
      <c r="AU131" s="23" t="s">
        <v>84</v>
      </c>
      <c r="AY131" s="23" t="s">
        <v>165</v>
      </c>
      <c r="BE131" s="212">
        <f t="shared" si="14"/>
        <v>0</v>
      </c>
      <c r="BF131" s="212">
        <f t="shared" si="15"/>
        <v>0</v>
      </c>
      <c r="BG131" s="212">
        <f t="shared" si="16"/>
        <v>0</v>
      </c>
      <c r="BH131" s="212">
        <f t="shared" si="17"/>
        <v>0</v>
      </c>
      <c r="BI131" s="212">
        <f t="shared" si="18"/>
        <v>0</v>
      </c>
      <c r="BJ131" s="23" t="s">
        <v>24</v>
      </c>
      <c r="BK131" s="212">
        <f t="shared" si="19"/>
        <v>0</v>
      </c>
      <c r="BL131" s="23" t="s">
        <v>658</v>
      </c>
      <c r="BM131" s="23" t="s">
        <v>1538</v>
      </c>
    </row>
    <row r="132" spans="2:65" s="1" customFormat="1" ht="22.5" customHeight="1">
      <c r="B132" s="40"/>
      <c r="C132" s="201" t="s">
        <v>722</v>
      </c>
      <c r="D132" s="201" t="s">
        <v>167</v>
      </c>
      <c r="E132" s="202" t="s">
        <v>1539</v>
      </c>
      <c r="F132" s="203" t="s">
        <v>1540</v>
      </c>
      <c r="G132" s="204" t="s">
        <v>195</v>
      </c>
      <c r="H132" s="205">
        <v>42</v>
      </c>
      <c r="I132" s="206"/>
      <c r="J132" s="207">
        <f t="shared" si="10"/>
        <v>0</v>
      </c>
      <c r="K132" s="203" t="s">
        <v>22</v>
      </c>
      <c r="L132" s="60"/>
      <c r="M132" s="208" t="s">
        <v>22</v>
      </c>
      <c r="N132" s="209" t="s">
        <v>46</v>
      </c>
      <c r="O132" s="41"/>
      <c r="P132" s="210">
        <f t="shared" si="11"/>
        <v>0</v>
      </c>
      <c r="Q132" s="210">
        <v>2.0199999999999999E-2</v>
      </c>
      <c r="R132" s="210">
        <f t="shared" si="12"/>
        <v>0.84839999999999993</v>
      </c>
      <c r="S132" s="210">
        <v>0</v>
      </c>
      <c r="T132" s="211">
        <f t="shared" si="13"/>
        <v>0</v>
      </c>
      <c r="AR132" s="23" t="s">
        <v>658</v>
      </c>
      <c r="AT132" s="23" t="s">
        <v>167</v>
      </c>
      <c r="AU132" s="23" t="s">
        <v>84</v>
      </c>
      <c r="AY132" s="23" t="s">
        <v>165</v>
      </c>
      <c r="BE132" s="212">
        <f t="shared" si="14"/>
        <v>0</v>
      </c>
      <c r="BF132" s="212">
        <f t="shared" si="15"/>
        <v>0</v>
      </c>
      <c r="BG132" s="212">
        <f t="shared" si="16"/>
        <v>0</v>
      </c>
      <c r="BH132" s="212">
        <f t="shared" si="17"/>
        <v>0</v>
      </c>
      <c r="BI132" s="212">
        <f t="shared" si="18"/>
        <v>0</v>
      </c>
      <c r="BJ132" s="23" t="s">
        <v>24</v>
      </c>
      <c r="BK132" s="212">
        <f t="shared" si="19"/>
        <v>0</v>
      </c>
      <c r="BL132" s="23" t="s">
        <v>658</v>
      </c>
      <c r="BM132" s="23" t="s">
        <v>1541</v>
      </c>
    </row>
    <row r="133" spans="2:65" s="1" customFormat="1" ht="31.5" customHeight="1">
      <c r="B133" s="40"/>
      <c r="C133" s="201" t="s">
        <v>727</v>
      </c>
      <c r="D133" s="201" t="s">
        <v>167</v>
      </c>
      <c r="E133" s="202" t="s">
        <v>1542</v>
      </c>
      <c r="F133" s="203" t="s">
        <v>1543</v>
      </c>
      <c r="G133" s="204" t="s">
        <v>333</v>
      </c>
      <c r="H133" s="205">
        <v>1</v>
      </c>
      <c r="I133" s="206"/>
      <c r="J133" s="207">
        <f t="shared" si="10"/>
        <v>0</v>
      </c>
      <c r="K133" s="203" t="s">
        <v>22</v>
      </c>
      <c r="L133" s="60"/>
      <c r="M133" s="208" t="s">
        <v>22</v>
      </c>
      <c r="N133" s="209" t="s">
        <v>46</v>
      </c>
      <c r="O133" s="41"/>
      <c r="P133" s="210">
        <f t="shared" si="11"/>
        <v>0</v>
      </c>
      <c r="Q133" s="210">
        <v>2.0199999999999999E-2</v>
      </c>
      <c r="R133" s="210">
        <f t="shared" si="12"/>
        <v>2.0199999999999999E-2</v>
      </c>
      <c r="S133" s="210">
        <v>0</v>
      </c>
      <c r="T133" s="211">
        <f t="shared" si="13"/>
        <v>0</v>
      </c>
      <c r="AR133" s="23" t="s">
        <v>658</v>
      </c>
      <c r="AT133" s="23" t="s">
        <v>167</v>
      </c>
      <c r="AU133" s="23" t="s">
        <v>84</v>
      </c>
      <c r="AY133" s="23" t="s">
        <v>165</v>
      </c>
      <c r="BE133" s="212">
        <f t="shared" si="14"/>
        <v>0</v>
      </c>
      <c r="BF133" s="212">
        <f t="shared" si="15"/>
        <v>0</v>
      </c>
      <c r="BG133" s="212">
        <f t="shared" si="16"/>
        <v>0</v>
      </c>
      <c r="BH133" s="212">
        <f t="shared" si="17"/>
        <v>0</v>
      </c>
      <c r="BI133" s="212">
        <f t="shared" si="18"/>
        <v>0</v>
      </c>
      <c r="BJ133" s="23" t="s">
        <v>24</v>
      </c>
      <c r="BK133" s="212">
        <f t="shared" si="19"/>
        <v>0</v>
      </c>
      <c r="BL133" s="23" t="s">
        <v>658</v>
      </c>
      <c r="BM133" s="23" t="s">
        <v>1544</v>
      </c>
    </row>
    <row r="134" spans="2:65" s="1" customFormat="1" ht="22.5" customHeight="1">
      <c r="B134" s="40"/>
      <c r="C134" s="201" t="s">
        <v>732</v>
      </c>
      <c r="D134" s="201" t="s">
        <v>167</v>
      </c>
      <c r="E134" s="202" t="s">
        <v>1545</v>
      </c>
      <c r="F134" s="203" t="s">
        <v>1546</v>
      </c>
      <c r="G134" s="204" t="s">
        <v>190</v>
      </c>
      <c r="H134" s="205">
        <v>55</v>
      </c>
      <c r="I134" s="206"/>
      <c r="J134" s="207">
        <f t="shared" si="10"/>
        <v>0</v>
      </c>
      <c r="K134" s="203" t="s">
        <v>22</v>
      </c>
      <c r="L134" s="60"/>
      <c r="M134" s="208" t="s">
        <v>22</v>
      </c>
      <c r="N134" s="209" t="s">
        <v>46</v>
      </c>
      <c r="O134" s="41"/>
      <c r="P134" s="210">
        <f t="shared" si="11"/>
        <v>0</v>
      </c>
      <c r="Q134" s="210">
        <v>2.0199999999999999E-2</v>
      </c>
      <c r="R134" s="210">
        <f t="shared" si="12"/>
        <v>1.111</v>
      </c>
      <c r="S134" s="210">
        <v>0</v>
      </c>
      <c r="T134" s="211">
        <f t="shared" si="13"/>
        <v>0</v>
      </c>
      <c r="AR134" s="23" t="s">
        <v>658</v>
      </c>
      <c r="AT134" s="23" t="s">
        <v>167</v>
      </c>
      <c r="AU134" s="23" t="s">
        <v>84</v>
      </c>
      <c r="AY134" s="23" t="s">
        <v>165</v>
      </c>
      <c r="BE134" s="212">
        <f t="shared" si="14"/>
        <v>0</v>
      </c>
      <c r="BF134" s="212">
        <f t="shared" si="15"/>
        <v>0</v>
      </c>
      <c r="BG134" s="212">
        <f t="shared" si="16"/>
        <v>0</v>
      </c>
      <c r="BH134" s="212">
        <f t="shared" si="17"/>
        <v>0</v>
      </c>
      <c r="BI134" s="212">
        <f t="shared" si="18"/>
        <v>0</v>
      </c>
      <c r="BJ134" s="23" t="s">
        <v>24</v>
      </c>
      <c r="BK134" s="212">
        <f t="shared" si="19"/>
        <v>0</v>
      </c>
      <c r="BL134" s="23" t="s">
        <v>658</v>
      </c>
      <c r="BM134" s="23" t="s">
        <v>1547</v>
      </c>
    </row>
    <row r="135" spans="2:65" s="1" customFormat="1" ht="31.5" customHeight="1">
      <c r="B135" s="40"/>
      <c r="C135" s="201" t="s">
        <v>738</v>
      </c>
      <c r="D135" s="201" t="s">
        <v>167</v>
      </c>
      <c r="E135" s="202" t="s">
        <v>1548</v>
      </c>
      <c r="F135" s="203" t="s">
        <v>1549</v>
      </c>
      <c r="G135" s="204" t="s">
        <v>333</v>
      </c>
      <c r="H135" s="205">
        <v>1</v>
      </c>
      <c r="I135" s="206"/>
      <c r="J135" s="207">
        <f t="shared" si="10"/>
        <v>0</v>
      </c>
      <c r="K135" s="203" t="s">
        <v>22</v>
      </c>
      <c r="L135" s="60"/>
      <c r="M135" s="208" t="s">
        <v>22</v>
      </c>
      <c r="N135" s="209" t="s">
        <v>46</v>
      </c>
      <c r="O135" s="41"/>
      <c r="P135" s="210">
        <f t="shared" si="11"/>
        <v>0</v>
      </c>
      <c r="Q135" s="210">
        <v>2.0199999999999999E-2</v>
      </c>
      <c r="R135" s="210">
        <f t="shared" si="12"/>
        <v>2.0199999999999999E-2</v>
      </c>
      <c r="S135" s="210">
        <v>0</v>
      </c>
      <c r="T135" s="211">
        <f t="shared" si="13"/>
        <v>0</v>
      </c>
      <c r="AR135" s="23" t="s">
        <v>658</v>
      </c>
      <c r="AT135" s="23" t="s">
        <v>167</v>
      </c>
      <c r="AU135" s="23" t="s">
        <v>84</v>
      </c>
      <c r="AY135" s="23" t="s">
        <v>165</v>
      </c>
      <c r="BE135" s="212">
        <f t="shared" si="14"/>
        <v>0</v>
      </c>
      <c r="BF135" s="212">
        <f t="shared" si="15"/>
        <v>0</v>
      </c>
      <c r="BG135" s="212">
        <f t="shared" si="16"/>
        <v>0</v>
      </c>
      <c r="BH135" s="212">
        <f t="shared" si="17"/>
        <v>0</v>
      </c>
      <c r="BI135" s="212">
        <f t="shared" si="18"/>
        <v>0</v>
      </c>
      <c r="BJ135" s="23" t="s">
        <v>24</v>
      </c>
      <c r="BK135" s="212">
        <f t="shared" si="19"/>
        <v>0</v>
      </c>
      <c r="BL135" s="23" t="s">
        <v>658</v>
      </c>
      <c r="BM135" s="23" t="s">
        <v>1550</v>
      </c>
    </row>
    <row r="136" spans="2:65" s="1" customFormat="1" ht="22.5" customHeight="1">
      <c r="B136" s="40"/>
      <c r="C136" s="201" t="s">
        <v>743</v>
      </c>
      <c r="D136" s="201" t="s">
        <v>167</v>
      </c>
      <c r="E136" s="202" t="s">
        <v>1551</v>
      </c>
      <c r="F136" s="203" t="s">
        <v>1552</v>
      </c>
      <c r="G136" s="204" t="s">
        <v>333</v>
      </c>
      <c r="H136" s="205">
        <v>1</v>
      </c>
      <c r="I136" s="206"/>
      <c r="J136" s="207">
        <f t="shared" si="10"/>
        <v>0</v>
      </c>
      <c r="K136" s="203" t="s">
        <v>22</v>
      </c>
      <c r="L136" s="60"/>
      <c r="M136" s="208" t="s">
        <v>22</v>
      </c>
      <c r="N136" s="209" t="s">
        <v>46</v>
      </c>
      <c r="O136" s="41"/>
      <c r="P136" s="210">
        <f t="shared" si="11"/>
        <v>0</v>
      </c>
      <c r="Q136" s="210">
        <v>2.0199999999999999E-2</v>
      </c>
      <c r="R136" s="210">
        <f t="shared" si="12"/>
        <v>2.0199999999999999E-2</v>
      </c>
      <c r="S136" s="210">
        <v>0</v>
      </c>
      <c r="T136" s="211">
        <f t="shared" si="13"/>
        <v>0</v>
      </c>
      <c r="AR136" s="23" t="s">
        <v>658</v>
      </c>
      <c r="AT136" s="23" t="s">
        <v>167</v>
      </c>
      <c r="AU136" s="23" t="s">
        <v>84</v>
      </c>
      <c r="AY136" s="23" t="s">
        <v>165</v>
      </c>
      <c r="BE136" s="212">
        <f t="shared" si="14"/>
        <v>0</v>
      </c>
      <c r="BF136" s="212">
        <f t="shared" si="15"/>
        <v>0</v>
      </c>
      <c r="BG136" s="212">
        <f t="shared" si="16"/>
        <v>0</v>
      </c>
      <c r="BH136" s="212">
        <f t="shared" si="17"/>
        <v>0</v>
      </c>
      <c r="BI136" s="212">
        <f t="shared" si="18"/>
        <v>0</v>
      </c>
      <c r="BJ136" s="23" t="s">
        <v>24</v>
      </c>
      <c r="BK136" s="212">
        <f t="shared" si="19"/>
        <v>0</v>
      </c>
      <c r="BL136" s="23" t="s">
        <v>658</v>
      </c>
      <c r="BM136" s="23" t="s">
        <v>1553</v>
      </c>
    </row>
    <row r="137" spans="2:65" s="1" customFormat="1" ht="22.5" customHeight="1">
      <c r="B137" s="40"/>
      <c r="C137" s="201" t="s">
        <v>616</v>
      </c>
      <c r="D137" s="201" t="s">
        <v>167</v>
      </c>
      <c r="E137" s="202" t="s">
        <v>1554</v>
      </c>
      <c r="F137" s="203" t="s">
        <v>1442</v>
      </c>
      <c r="G137" s="204" t="s">
        <v>190</v>
      </c>
      <c r="H137" s="205">
        <v>10</v>
      </c>
      <c r="I137" s="206"/>
      <c r="J137" s="207">
        <f t="shared" si="10"/>
        <v>0</v>
      </c>
      <c r="K137" s="203" t="s">
        <v>22</v>
      </c>
      <c r="L137" s="60"/>
      <c r="M137" s="208" t="s">
        <v>22</v>
      </c>
      <c r="N137" s="209" t="s">
        <v>46</v>
      </c>
      <c r="O137" s="41"/>
      <c r="P137" s="210">
        <f t="shared" si="11"/>
        <v>0</v>
      </c>
      <c r="Q137" s="210">
        <v>0</v>
      </c>
      <c r="R137" s="210">
        <f t="shared" si="12"/>
        <v>0</v>
      </c>
      <c r="S137" s="210">
        <v>0</v>
      </c>
      <c r="T137" s="211">
        <f t="shared" si="13"/>
        <v>0</v>
      </c>
      <c r="AR137" s="23" t="s">
        <v>658</v>
      </c>
      <c r="AT137" s="23" t="s">
        <v>167</v>
      </c>
      <c r="AU137" s="23" t="s">
        <v>84</v>
      </c>
      <c r="AY137" s="23" t="s">
        <v>165</v>
      </c>
      <c r="BE137" s="212">
        <f t="shared" si="14"/>
        <v>0</v>
      </c>
      <c r="BF137" s="212">
        <f t="shared" si="15"/>
        <v>0</v>
      </c>
      <c r="BG137" s="212">
        <f t="shared" si="16"/>
        <v>0</v>
      </c>
      <c r="BH137" s="212">
        <f t="shared" si="17"/>
        <v>0</v>
      </c>
      <c r="BI137" s="212">
        <f t="shared" si="18"/>
        <v>0</v>
      </c>
      <c r="BJ137" s="23" t="s">
        <v>24</v>
      </c>
      <c r="BK137" s="212">
        <f t="shared" si="19"/>
        <v>0</v>
      </c>
      <c r="BL137" s="23" t="s">
        <v>658</v>
      </c>
      <c r="BM137" s="23" t="s">
        <v>1555</v>
      </c>
    </row>
    <row r="138" spans="2:65" s="1" customFormat="1" ht="22.5" customHeight="1">
      <c r="B138" s="40"/>
      <c r="C138" s="201" t="s">
        <v>636</v>
      </c>
      <c r="D138" s="201" t="s">
        <v>167</v>
      </c>
      <c r="E138" s="202" t="s">
        <v>1556</v>
      </c>
      <c r="F138" s="203" t="s">
        <v>1442</v>
      </c>
      <c r="G138" s="204" t="s">
        <v>190</v>
      </c>
      <c r="H138" s="205">
        <v>4</v>
      </c>
      <c r="I138" s="206"/>
      <c r="J138" s="207">
        <f t="shared" si="10"/>
        <v>0</v>
      </c>
      <c r="K138" s="203" t="s">
        <v>22</v>
      </c>
      <c r="L138" s="60"/>
      <c r="M138" s="208" t="s">
        <v>22</v>
      </c>
      <c r="N138" s="209" t="s">
        <v>46</v>
      </c>
      <c r="O138" s="41"/>
      <c r="P138" s="210">
        <f t="shared" si="11"/>
        <v>0</v>
      </c>
      <c r="Q138" s="210">
        <v>0</v>
      </c>
      <c r="R138" s="210">
        <f t="shared" si="12"/>
        <v>0</v>
      </c>
      <c r="S138" s="210">
        <v>0</v>
      </c>
      <c r="T138" s="211">
        <f t="shared" si="13"/>
        <v>0</v>
      </c>
      <c r="AR138" s="23" t="s">
        <v>658</v>
      </c>
      <c r="AT138" s="23" t="s">
        <v>167</v>
      </c>
      <c r="AU138" s="23" t="s">
        <v>84</v>
      </c>
      <c r="AY138" s="23" t="s">
        <v>165</v>
      </c>
      <c r="BE138" s="212">
        <f t="shared" si="14"/>
        <v>0</v>
      </c>
      <c r="BF138" s="212">
        <f t="shared" si="15"/>
        <v>0</v>
      </c>
      <c r="BG138" s="212">
        <f t="shared" si="16"/>
        <v>0</v>
      </c>
      <c r="BH138" s="212">
        <f t="shared" si="17"/>
        <v>0</v>
      </c>
      <c r="BI138" s="212">
        <f t="shared" si="18"/>
        <v>0</v>
      </c>
      <c r="BJ138" s="23" t="s">
        <v>24</v>
      </c>
      <c r="BK138" s="212">
        <f t="shared" si="19"/>
        <v>0</v>
      </c>
      <c r="BL138" s="23" t="s">
        <v>658</v>
      </c>
      <c r="BM138" s="23" t="s">
        <v>1557</v>
      </c>
    </row>
    <row r="139" spans="2:65" s="1" customFormat="1" ht="22.5" customHeight="1">
      <c r="B139" s="40"/>
      <c r="C139" s="201" t="s">
        <v>620</v>
      </c>
      <c r="D139" s="201" t="s">
        <v>167</v>
      </c>
      <c r="E139" s="202" t="s">
        <v>1558</v>
      </c>
      <c r="F139" s="203" t="s">
        <v>1442</v>
      </c>
      <c r="G139" s="204" t="s">
        <v>190</v>
      </c>
      <c r="H139" s="205">
        <v>108</v>
      </c>
      <c r="I139" s="206"/>
      <c r="J139" s="207">
        <f t="shared" si="10"/>
        <v>0</v>
      </c>
      <c r="K139" s="203" t="s">
        <v>22</v>
      </c>
      <c r="L139" s="60"/>
      <c r="M139" s="208" t="s">
        <v>22</v>
      </c>
      <c r="N139" s="209" t="s">
        <v>46</v>
      </c>
      <c r="O139" s="41"/>
      <c r="P139" s="210">
        <f t="shared" si="11"/>
        <v>0</v>
      </c>
      <c r="Q139" s="210">
        <v>0</v>
      </c>
      <c r="R139" s="210">
        <f t="shared" si="12"/>
        <v>0</v>
      </c>
      <c r="S139" s="210">
        <v>0</v>
      </c>
      <c r="T139" s="211">
        <f t="shared" si="13"/>
        <v>0</v>
      </c>
      <c r="AR139" s="23" t="s">
        <v>658</v>
      </c>
      <c r="AT139" s="23" t="s">
        <v>167</v>
      </c>
      <c r="AU139" s="23" t="s">
        <v>84</v>
      </c>
      <c r="AY139" s="23" t="s">
        <v>165</v>
      </c>
      <c r="BE139" s="212">
        <f t="shared" si="14"/>
        <v>0</v>
      </c>
      <c r="BF139" s="212">
        <f t="shared" si="15"/>
        <v>0</v>
      </c>
      <c r="BG139" s="212">
        <f t="shared" si="16"/>
        <v>0</v>
      </c>
      <c r="BH139" s="212">
        <f t="shared" si="17"/>
        <v>0</v>
      </c>
      <c r="BI139" s="212">
        <f t="shared" si="18"/>
        <v>0</v>
      </c>
      <c r="BJ139" s="23" t="s">
        <v>24</v>
      </c>
      <c r="BK139" s="212">
        <f t="shared" si="19"/>
        <v>0</v>
      </c>
      <c r="BL139" s="23" t="s">
        <v>658</v>
      </c>
      <c r="BM139" s="23" t="s">
        <v>1559</v>
      </c>
    </row>
    <row r="140" spans="2:65" s="1" customFormat="1" ht="22.5" customHeight="1">
      <c r="B140" s="40"/>
      <c r="C140" s="201" t="s">
        <v>624</v>
      </c>
      <c r="D140" s="201" t="s">
        <v>167</v>
      </c>
      <c r="E140" s="202" t="s">
        <v>1560</v>
      </c>
      <c r="F140" s="203" t="s">
        <v>1428</v>
      </c>
      <c r="G140" s="204" t="s">
        <v>333</v>
      </c>
      <c r="H140" s="205">
        <v>2</v>
      </c>
      <c r="I140" s="206"/>
      <c r="J140" s="207">
        <f t="shared" si="10"/>
        <v>0</v>
      </c>
      <c r="K140" s="203" t="s">
        <v>22</v>
      </c>
      <c r="L140" s="60"/>
      <c r="M140" s="208" t="s">
        <v>22</v>
      </c>
      <c r="N140" s="209" t="s">
        <v>46</v>
      </c>
      <c r="O140" s="41"/>
      <c r="P140" s="210">
        <f t="shared" si="11"/>
        <v>0</v>
      </c>
      <c r="Q140" s="210">
        <v>0</v>
      </c>
      <c r="R140" s="210">
        <f t="shared" si="12"/>
        <v>0</v>
      </c>
      <c r="S140" s="210">
        <v>0</v>
      </c>
      <c r="T140" s="211">
        <f t="shared" si="13"/>
        <v>0</v>
      </c>
      <c r="AR140" s="23" t="s">
        <v>658</v>
      </c>
      <c r="AT140" s="23" t="s">
        <v>167</v>
      </c>
      <c r="AU140" s="23" t="s">
        <v>84</v>
      </c>
      <c r="AY140" s="23" t="s">
        <v>165</v>
      </c>
      <c r="BE140" s="212">
        <f t="shared" si="14"/>
        <v>0</v>
      </c>
      <c r="BF140" s="212">
        <f t="shared" si="15"/>
        <v>0</v>
      </c>
      <c r="BG140" s="212">
        <f t="shared" si="16"/>
        <v>0</v>
      </c>
      <c r="BH140" s="212">
        <f t="shared" si="17"/>
        <v>0</v>
      </c>
      <c r="BI140" s="212">
        <f t="shared" si="18"/>
        <v>0</v>
      </c>
      <c r="BJ140" s="23" t="s">
        <v>24</v>
      </c>
      <c r="BK140" s="212">
        <f t="shared" si="19"/>
        <v>0</v>
      </c>
      <c r="BL140" s="23" t="s">
        <v>658</v>
      </c>
      <c r="BM140" s="23" t="s">
        <v>1561</v>
      </c>
    </row>
    <row r="141" spans="2:65" s="1" customFormat="1" ht="22.5" customHeight="1">
      <c r="B141" s="40"/>
      <c r="C141" s="201" t="s">
        <v>628</v>
      </c>
      <c r="D141" s="201" t="s">
        <v>167</v>
      </c>
      <c r="E141" s="202" t="s">
        <v>1562</v>
      </c>
      <c r="F141" s="203" t="s">
        <v>1428</v>
      </c>
      <c r="G141" s="204" t="s">
        <v>333</v>
      </c>
      <c r="H141" s="205">
        <v>1</v>
      </c>
      <c r="I141" s="206"/>
      <c r="J141" s="207">
        <f t="shared" si="10"/>
        <v>0</v>
      </c>
      <c r="K141" s="203" t="s">
        <v>22</v>
      </c>
      <c r="L141" s="60"/>
      <c r="M141" s="208" t="s">
        <v>22</v>
      </c>
      <c r="N141" s="209" t="s">
        <v>46</v>
      </c>
      <c r="O141" s="41"/>
      <c r="P141" s="210">
        <f t="shared" si="11"/>
        <v>0</v>
      </c>
      <c r="Q141" s="210">
        <v>0</v>
      </c>
      <c r="R141" s="210">
        <f t="shared" si="12"/>
        <v>0</v>
      </c>
      <c r="S141" s="210">
        <v>0</v>
      </c>
      <c r="T141" s="211">
        <f t="shared" si="13"/>
        <v>0</v>
      </c>
      <c r="AR141" s="23" t="s">
        <v>658</v>
      </c>
      <c r="AT141" s="23" t="s">
        <v>167</v>
      </c>
      <c r="AU141" s="23" t="s">
        <v>84</v>
      </c>
      <c r="AY141" s="23" t="s">
        <v>165</v>
      </c>
      <c r="BE141" s="212">
        <f t="shared" si="14"/>
        <v>0</v>
      </c>
      <c r="BF141" s="212">
        <f t="shared" si="15"/>
        <v>0</v>
      </c>
      <c r="BG141" s="212">
        <f t="shared" si="16"/>
        <v>0</v>
      </c>
      <c r="BH141" s="212">
        <f t="shared" si="17"/>
        <v>0</v>
      </c>
      <c r="BI141" s="212">
        <f t="shared" si="18"/>
        <v>0</v>
      </c>
      <c r="BJ141" s="23" t="s">
        <v>24</v>
      </c>
      <c r="BK141" s="212">
        <f t="shared" si="19"/>
        <v>0</v>
      </c>
      <c r="BL141" s="23" t="s">
        <v>658</v>
      </c>
      <c r="BM141" s="23" t="s">
        <v>1563</v>
      </c>
    </row>
    <row r="142" spans="2:65" s="1" customFormat="1" ht="22.5" customHeight="1">
      <c r="B142" s="40"/>
      <c r="C142" s="201" t="s">
        <v>300</v>
      </c>
      <c r="D142" s="201" t="s">
        <v>167</v>
      </c>
      <c r="E142" s="202" t="s">
        <v>1564</v>
      </c>
      <c r="F142" s="203" t="s">
        <v>1565</v>
      </c>
      <c r="G142" s="204" t="s">
        <v>333</v>
      </c>
      <c r="H142" s="205">
        <v>1</v>
      </c>
      <c r="I142" s="206"/>
      <c r="J142" s="207">
        <f t="shared" si="10"/>
        <v>0</v>
      </c>
      <c r="K142" s="203" t="s">
        <v>22</v>
      </c>
      <c r="L142" s="60"/>
      <c r="M142" s="208" t="s">
        <v>22</v>
      </c>
      <c r="N142" s="209" t="s">
        <v>46</v>
      </c>
      <c r="O142" s="41"/>
      <c r="P142" s="210">
        <f t="shared" si="11"/>
        <v>0</v>
      </c>
      <c r="Q142" s="210">
        <v>0</v>
      </c>
      <c r="R142" s="210">
        <f t="shared" si="12"/>
        <v>0</v>
      </c>
      <c r="S142" s="210">
        <v>0</v>
      </c>
      <c r="T142" s="211">
        <f t="shared" si="13"/>
        <v>0</v>
      </c>
      <c r="AR142" s="23" t="s">
        <v>658</v>
      </c>
      <c r="AT142" s="23" t="s">
        <v>167</v>
      </c>
      <c r="AU142" s="23" t="s">
        <v>84</v>
      </c>
      <c r="AY142" s="23" t="s">
        <v>165</v>
      </c>
      <c r="BE142" s="212">
        <f t="shared" si="14"/>
        <v>0</v>
      </c>
      <c r="BF142" s="212">
        <f t="shared" si="15"/>
        <v>0</v>
      </c>
      <c r="BG142" s="212">
        <f t="shared" si="16"/>
        <v>0</v>
      </c>
      <c r="BH142" s="212">
        <f t="shared" si="17"/>
        <v>0</v>
      </c>
      <c r="BI142" s="212">
        <f t="shared" si="18"/>
        <v>0</v>
      </c>
      <c r="BJ142" s="23" t="s">
        <v>24</v>
      </c>
      <c r="BK142" s="212">
        <f t="shared" si="19"/>
        <v>0</v>
      </c>
      <c r="BL142" s="23" t="s">
        <v>658</v>
      </c>
      <c r="BM142" s="23" t="s">
        <v>1566</v>
      </c>
    </row>
    <row r="143" spans="2:65" s="1" customFormat="1" ht="31.5" customHeight="1">
      <c r="B143" s="40"/>
      <c r="C143" s="201" t="s">
        <v>305</v>
      </c>
      <c r="D143" s="201" t="s">
        <v>167</v>
      </c>
      <c r="E143" s="202" t="s">
        <v>1567</v>
      </c>
      <c r="F143" s="203" t="s">
        <v>1568</v>
      </c>
      <c r="G143" s="204" t="s">
        <v>333</v>
      </c>
      <c r="H143" s="205">
        <v>1</v>
      </c>
      <c r="I143" s="206"/>
      <c r="J143" s="207">
        <f t="shared" si="10"/>
        <v>0</v>
      </c>
      <c r="K143" s="203" t="s">
        <v>22</v>
      </c>
      <c r="L143" s="60"/>
      <c r="M143" s="208" t="s">
        <v>22</v>
      </c>
      <c r="N143" s="209" t="s">
        <v>46</v>
      </c>
      <c r="O143" s="41"/>
      <c r="P143" s="210">
        <f t="shared" si="11"/>
        <v>0</v>
      </c>
      <c r="Q143" s="210">
        <v>0</v>
      </c>
      <c r="R143" s="210">
        <f t="shared" si="12"/>
        <v>0</v>
      </c>
      <c r="S143" s="210">
        <v>0</v>
      </c>
      <c r="T143" s="211">
        <f t="shared" si="13"/>
        <v>0</v>
      </c>
      <c r="AR143" s="23" t="s">
        <v>658</v>
      </c>
      <c r="AT143" s="23" t="s">
        <v>167</v>
      </c>
      <c r="AU143" s="23" t="s">
        <v>84</v>
      </c>
      <c r="AY143" s="23" t="s">
        <v>165</v>
      </c>
      <c r="BE143" s="212">
        <f t="shared" si="14"/>
        <v>0</v>
      </c>
      <c r="BF143" s="212">
        <f t="shared" si="15"/>
        <v>0</v>
      </c>
      <c r="BG143" s="212">
        <f t="shared" si="16"/>
        <v>0</v>
      </c>
      <c r="BH143" s="212">
        <f t="shared" si="17"/>
        <v>0</v>
      </c>
      <c r="BI143" s="212">
        <f t="shared" si="18"/>
        <v>0</v>
      </c>
      <c r="BJ143" s="23" t="s">
        <v>24</v>
      </c>
      <c r="BK143" s="212">
        <f t="shared" si="19"/>
        <v>0</v>
      </c>
      <c r="BL143" s="23" t="s">
        <v>658</v>
      </c>
      <c r="BM143" s="23" t="s">
        <v>1569</v>
      </c>
    </row>
    <row r="144" spans="2:65" s="1" customFormat="1" ht="31.5" customHeight="1">
      <c r="B144" s="40"/>
      <c r="C144" s="201" t="s">
        <v>317</v>
      </c>
      <c r="D144" s="201" t="s">
        <v>167</v>
      </c>
      <c r="E144" s="202" t="s">
        <v>1570</v>
      </c>
      <c r="F144" s="203" t="s">
        <v>1568</v>
      </c>
      <c r="G144" s="204" t="s">
        <v>333</v>
      </c>
      <c r="H144" s="205">
        <v>1</v>
      </c>
      <c r="I144" s="206"/>
      <c r="J144" s="207">
        <f t="shared" si="10"/>
        <v>0</v>
      </c>
      <c r="K144" s="203" t="s">
        <v>22</v>
      </c>
      <c r="L144" s="60"/>
      <c r="M144" s="208" t="s">
        <v>22</v>
      </c>
      <c r="N144" s="209" t="s">
        <v>46</v>
      </c>
      <c r="O144" s="41"/>
      <c r="P144" s="210">
        <f t="shared" si="11"/>
        <v>0</v>
      </c>
      <c r="Q144" s="210">
        <v>0</v>
      </c>
      <c r="R144" s="210">
        <f t="shared" si="12"/>
        <v>0</v>
      </c>
      <c r="S144" s="210">
        <v>0</v>
      </c>
      <c r="T144" s="211">
        <f t="shared" si="13"/>
        <v>0</v>
      </c>
      <c r="AR144" s="23" t="s">
        <v>658</v>
      </c>
      <c r="AT144" s="23" t="s">
        <v>167</v>
      </c>
      <c r="AU144" s="23" t="s">
        <v>84</v>
      </c>
      <c r="AY144" s="23" t="s">
        <v>165</v>
      </c>
      <c r="BE144" s="212">
        <f t="shared" si="14"/>
        <v>0</v>
      </c>
      <c r="BF144" s="212">
        <f t="shared" si="15"/>
        <v>0</v>
      </c>
      <c r="BG144" s="212">
        <f t="shared" si="16"/>
        <v>0</v>
      </c>
      <c r="BH144" s="212">
        <f t="shared" si="17"/>
        <v>0</v>
      </c>
      <c r="BI144" s="212">
        <f t="shared" si="18"/>
        <v>0</v>
      </c>
      <c r="BJ144" s="23" t="s">
        <v>24</v>
      </c>
      <c r="BK144" s="212">
        <f t="shared" si="19"/>
        <v>0</v>
      </c>
      <c r="BL144" s="23" t="s">
        <v>658</v>
      </c>
      <c r="BM144" s="23" t="s">
        <v>1571</v>
      </c>
    </row>
    <row r="145" spans="2:65" s="1" customFormat="1" ht="31.5" customHeight="1">
      <c r="B145" s="40"/>
      <c r="C145" s="201" t="s">
        <v>707</v>
      </c>
      <c r="D145" s="201" t="s">
        <v>167</v>
      </c>
      <c r="E145" s="202" t="s">
        <v>1572</v>
      </c>
      <c r="F145" s="203" t="s">
        <v>1568</v>
      </c>
      <c r="G145" s="204" t="s">
        <v>333</v>
      </c>
      <c r="H145" s="205">
        <v>1</v>
      </c>
      <c r="I145" s="206"/>
      <c r="J145" s="207">
        <f t="shared" si="10"/>
        <v>0</v>
      </c>
      <c r="K145" s="203" t="s">
        <v>22</v>
      </c>
      <c r="L145" s="60"/>
      <c r="M145" s="208" t="s">
        <v>22</v>
      </c>
      <c r="N145" s="209" t="s">
        <v>46</v>
      </c>
      <c r="O145" s="41"/>
      <c r="P145" s="210">
        <f t="shared" si="11"/>
        <v>0</v>
      </c>
      <c r="Q145" s="210">
        <v>0</v>
      </c>
      <c r="R145" s="210">
        <f t="shared" si="12"/>
        <v>0</v>
      </c>
      <c r="S145" s="210">
        <v>0</v>
      </c>
      <c r="T145" s="211">
        <f t="shared" si="13"/>
        <v>0</v>
      </c>
      <c r="AR145" s="23" t="s">
        <v>658</v>
      </c>
      <c r="AT145" s="23" t="s">
        <v>167</v>
      </c>
      <c r="AU145" s="23" t="s">
        <v>84</v>
      </c>
      <c r="AY145" s="23" t="s">
        <v>165</v>
      </c>
      <c r="BE145" s="212">
        <f t="shared" si="14"/>
        <v>0</v>
      </c>
      <c r="BF145" s="212">
        <f t="shared" si="15"/>
        <v>0</v>
      </c>
      <c r="BG145" s="212">
        <f t="shared" si="16"/>
        <v>0</v>
      </c>
      <c r="BH145" s="212">
        <f t="shared" si="17"/>
        <v>0</v>
      </c>
      <c r="BI145" s="212">
        <f t="shared" si="18"/>
        <v>0</v>
      </c>
      <c r="BJ145" s="23" t="s">
        <v>24</v>
      </c>
      <c r="BK145" s="212">
        <f t="shared" si="19"/>
        <v>0</v>
      </c>
      <c r="BL145" s="23" t="s">
        <v>658</v>
      </c>
      <c r="BM145" s="23" t="s">
        <v>1573</v>
      </c>
    </row>
    <row r="146" spans="2:65" s="1" customFormat="1" ht="31.5" customHeight="1">
      <c r="B146" s="40"/>
      <c r="C146" s="201" t="s">
        <v>712</v>
      </c>
      <c r="D146" s="201" t="s">
        <v>167</v>
      </c>
      <c r="E146" s="202" t="s">
        <v>1574</v>
      </c>
      <c r="F146" s="203" t="s">
        <v>1575</v>
      </c>
      <c r="G146" s="204" t="s">
        <v>190</v>
      </c>
      <c r="H146" s="205">
        <v>31</v>
      </c>
      <c r="I146" s="206"/>
      <c r="J146" s="207">
        <f t="shared" si="10"/>
        <v>0</v>
      </c>
      <c r="K146" s="203" t="s">
        <v>22</v>
      </c>
      <c r="L146" s="60"/>
      <c r="M146" s="208" t="s">
        <v>22</v>
      </c>
      <c r="N146" s="209" t="s">
        <v>46</v>
      </c>
      <c r="O146" s="41"/>
      <c r="P146" s="210">
        <f t="shared" si="11"/>
        <v>0</v>
      </c>
      <c r="Q146" s="210">
        <v>0</v>
      </c>
      <c r="R146" s="210">
        <f t="shared" si="12"/>
        <v>0</v>
      </c>
      <c r="S146" s="210">
        <v>0</v>
      </c>
      <c r="T146" s="211">
        <f t="shared" si="13"/>
        <v>0</v>
      </c>
      <c r="AR146" s="23" t="s">
        <v>658</v>
      </c>
      <c r="AT146" s="23" t="s">
        <v>167</v>
      </c>
      <c r="AU146" s="23" t="s">
        <v>84</v>
      </c>
      <c r="AY146" s="23" t="s">
        <v>165</v>
      </c>
      <c r="BE146" s="212">
        <f t="shared" si="14"/>
        <v>0</v>
      </c>
      <c r="BF146" s="212">
        <f t="shared" si="15"/>
        <v>0</v>
      </c>
      <c r="BG146" s="212">
        <f t="shared" si="16"/>
        <v>0</v>
      </c>
      <c r="BH146" s="212">
        <f t="shared" si="17"/>
        <v>0</v>
      </c>
      <c r="BI146" s="212">
        <f t="shared" si="18"/>
        <v>0</v>
      </c>
      <c r="BJ146" s="23" t="s">
        <v>24</v>
      </c>
      <c r="BK146" s="212">
        <f t="shared" si="19"/>
        <v>0</v>
      </c>
      <c r="BL146" s="23" t="s">
        <v>658</v>
      </c>
      <c r="BM146" s="23" t="s">
        <v>1576</v>
      </c>
    </row>
    <row r="147" spans="2:65" s="1" customFormat="1" ht="31.5" customHeight="1">
      <c r="B147" s="40"/>
      <c r="C147" s="201" t="s">
        <v>339</v>
      </c>
      <c r="D147" s="201" t="s">
        <v>167</v>
      </c>
      <c r="E147" s="202" t="s">
        <v>1577</v>
      </c>
      <c r="F147" s="203" t="s">
        <v>1578</v>
      </c>
      <c r="G147" s="204" t="s">
        <v>333</v>
      </c>
      <c r="H147" s="205">
        <v>1</v>
      </c>
      <c r="I147" s="206"/>
      <c r="J147" s="207">
        <f t="shared" si="10"/>
        <v>0</v>
      </c>
      <c r="K147" s="203" t="s">
        <v>22</v>
      </c>
      <c r="L147" s="60"/>
      <c r="M147" s="208" t="s">
        <v>22</v>
      </c>
      <c r="N147" s="209" t="s">
        <v>46</v>
      </c>
      <c r="O147" s="41"/>
      <c r="P147" s="210">
        <f t="shared" si="11"/>
        <v>0</v>
      </c>
      <c r="Q147" s="210">
        <v>0</v>
      </c>
      <c r="R147" s="210">
        <f t="shared" si="12"/>
        <v>0</v>
      </c>
      <c r="S147" s="210">
        <v>0</v>
      </c>
      <c r="T147" s="211">
        <f t="shared" si="13"/>
        <v>0</v>
      </c>
      <c r="AR147" s="23" t="s">
        <v>658</v>
      </c>
      <c r="AT147" s="23" t="s">
        <v>167</v>
      </c>
      <c r="AU147" s="23" t="s">
        <v>84</v>
      </c>
      <c r="AY147" s="23" t="s">
        <v>165</v>
      </c>
      <c r="BE147" s="212">
        <f t="shared" si="14"/>
        <v>0</v>
      </c>
      <c r="BF147" s="212">
        <f t="shared" si="15"/>
        <v>0</v>
      </c>
      <c r="BG147" s="212">
        <f t="shared" si="16"/>
        <v>0</v>
      </c>
      <c r="BH147" s="212">
        <f t="shared" si="17"/>
        <v>0</v>
      </c>
      <c r="BI147" s="212">
        <f t="shared" si="18"/>
        <v>0</v>
      </c>
      <c r="BJ147" s="23" t="s">
        <v>24</v>
      </c>
      <c r="BK147" s="212">
        <f t="shared" si="19"/>
        <v>0</v>
      </c>
      <c r="BL147" s="23" t="s">
        <v>658</v>
      </c>
      <c r="BM147" s="23" t="s">
        <v>1579</v>
      </c>
    </row>
    <row r="148" spans="2:65" s="11" customFormat="1" ht="29.85" customHeight="1">
      <c r="B148" s="184"/>
      <c r="C148" s="185"/>
      <c r="D148" s="198" t="s">
        <v>74</v>
      </c>
      <c r="E148" s="199" t="s">
        <v>1580</v>
      </c>
      <c r="F148" s="199" t="s">
        <v>1581</v>
      </c>
      <c r="G148" s="185"/>
      <c r="H148" s="185"/>
      <c r="I148" s="188"/>
      <c r="J148" s="200">
        <f>BK148</f>
        <v>0</v>
      </c>
      <c r="K148" s="185"/>
      <c r="L148" s="190"/>
      <c r="M148" s="191"/>
      <c r="N148" s="192"/>
      <c r="O148" s="192"/>
      <c r="P148" s="193">
        <f>SUM(P149:P158)</f>
        <v>0</v>
      </c>
      <c r="Q148" s="192"/>
      <c r="R148" s="193">
        <f>SUM(R149:R158)</f>
        <v>0</v>
      </c>
      <c r="S148" s="192"/>
      <c r="T148" s="194">
        <f>SUM(T149:T158)</f>
        <v>0</v>
      </c>
      <c r="AR148" s="195" t="s">
        <v>24</v>
      </c>
      <c r="AT148" s="196" t="s">
        <v>74</v>
      </c>
      <c r="AU148" s="196" t="s">
        <v>24</v>
      </c>
      <c r="AY148" s="195" t="s">
        <v>165</v>
      </c>
      <c r="BK148" s="197">
        <f>SUM(BK149:BK158)</f>
        <v>0</v>
      </c>
    </row>
    <row r="149" spans="2:65" s="1" customFormat="1" ht="22.5" customHeight="1">
      <c r="B149" s="40"/>
      <c r="C149" s="201" t="s">
        <v>644</v>
      </c>
      <c r="D149" s="201" t="s">
        <v>167</v>
      </c>
      <c r="E149" s="202" t="s">
        <v>1582</v>
      </c>
      <c r="F149" s="203" t="s">
        <v>1583</v>
      </c>
      <c r="G149" s="204" t="s">
        <v>22</v>
      </c>
      <c r="H149" s="205">
        <v>1</v>
      </c>
      <c r="I149" s="206"/>
      <c r="J149" s="207">
        <f t="shared" ref="J149:J158" si="20">ROUND(I149*H149,2)</f>
        <v>0</v>
      </c>
      <c r="K149" s="203" t="s">
        <v>22</v>
      </c>
      <c r="L149" s="60"/>
      <c r="M149" s="208" t="s">
        <v>22</v>
      </c>
      <c r="N149" s="209" t="s">
        <v>46</v>
      </c>
      <c r="O149" s="41"/>
      <c r="P149" s="210">
        <f t="shared" ref="P149:P158" si="21">O149*H149</f>
        <v>0</v>
      </c>
      <c r="Q149" s="210">
        <v>0</v>
      </c>
      <c r="R149" s="210">
        <f t="shared" ref="R149:R158" si="22">Q149*H149</f>
        <v>0</v>
      </c>
      <c r="S149" s="210">
        <v>0</v>
      </c>
      <c r="T149" s="211">
        <f t="shared" ref="T149:T158" si="23">S149*H149</f>
        <v>0</v>
      </c>
      <c r="AR149" s="23" t="s">
        <v>171</v>
      </c>
      <c r="AT149" s="23" t="s">
        <v>167</v>
      </c>
      <c r="AU149" s="23" t="s">
        <v>84</v>
      </c>
      <c r="AY149" s="23" t="s">
        <v>165</v>
      </c>
      <c r="BE149" s="212">
        <f t="shared" ref="BE149:BE158" si="24">IF(N149="základní",J149,0)</f>
        <v>0</v>
      </c>
      <c r="BF149" s="212">
        <f t="shared" ref="BF149:BF158" si="25">IF(N149="snížená",J149,0)</f>
        <v>0</v>
      </c>
      <c r="BG149" s="212">
        <f t="shared" ref="BG149:BG158" si="26">IF(N149="zákl. přenesená",J149,0)</f>
        <v>0</v>
      </c>
      <c r="BH149" s="212">
        <f t="shared" ref="BH149:BH158" si="27">IF(N149="sníž. přenesená",J149,0)</f>
        <v>0</v>
      </c>
      <c r="BI149" s="212">
        <f t="shared" ref="BI149:BI158" si="28">IF(N149="nulová",J149,0)</f>
        <v>0</v>
      </c>
      <c r="BJ149" s="23" t="s">
        <v>24</v>
      </c>
      <c r="BK149" s="212">
        <f t="shared" ref="BK149:BK158" si="29">ROUND(I149*H149,2)</f>
        <v>0</v>
      </c>
      <c r="BL149" s="23" t="s">
        <v>171</v>
      </c>
      <c r="BM149" s="23" t="s">
        <v>1584</v>
      </c>
    </row>
    <row r="150" spans="2:65" s="1" customFormat="1" ht="22.5" customHeight="1">
      <c r="B150" s="40"/>
      <c r="C150" s="201" t="s">
        <v>649</v>
      </c>
      <c r="D150" s="201" t="s">
        <v>167</v>
      </c>
      <c r="E150" s="202" t="s">
        <v>1585</v>
      </c>
      <c r="F150" s="203" t="s">
        <v>1586</v>
      </c>
      <c r="G150" s="204" t="s">
        <v>22</v>
      </c>
      <c r="H150" s="205">
        <v>1</v>
      </c>
      <c r="I150" s="206"/>
      <c r="J150" s="207">
        <f t="shared" si="20"/>
        <v>0</v>
      </c>
      <c r="K150" s="203" t="s">
        <v>22</v>
      </c>
      <c r="L150" s="60"/>
      <c r="M150" s="208" t="s">
        <v>22</v>
      </c>
      <c r="N150" s="209" t="s">
        <v>46</v>
      </c>
      <c r="O150" s="41"/>
      <c r="P150" s="210">
        <f t="shared" si="21"/>
        <v>0</v>
      </c>
      <c r="Q150" s="210">
        <v>0</v>
      </c>
      <c r="R150" s="210">
        <f t="shared" si="22"/>
        <v>0</v>
      </c>
      <c r="S150" s="210">
        <v>0</v>
      </c>
      <c r="T150" s="211">
        <f t="shared" si="23"/>
        <v>0</v>
      </c>
      <c r="AR150" s="23" t="s">
        <v>171</v>
      </c>
      <c r="AT150" s="23" t="s">
        <v>167</v>
      </c>
      <c r="AU150" s="23" t="s">
        <v>84</v>
      </c>
      <c r="AY150" s="23" t="s">
        <v>165</v>
      </c>
      <c r="BE150" s="212">
        <f t="shared" si="24"/>
        <v>0</v>
      </c>
      <c r="BF150" s="212">
        <f t="shared" si="25"/>
        <v>0</v>
      </c>
      <c r="BG150" s="212">
        <f t="shared" si="26"/>
        <v>0</v>
      </c>
      <c r="BH150" s="212">
        <f t="shared" si="27"/>
        <v>0</v>
      </c>
      <c r="BI150" s="212">
        <f t="shared" si="28"/>
        <v>0</v>
      </c>
      <c r="BJ150" s="23" t="s">
        <v>24</v>
      </c>
      <c r="BK150" s="212">
        <f t="shared" si="29"/>
        <v>0</v>
      </c>
      <c r="BL150" s="23" t="s">
        <v>171</v>
      </c>
      <c r="BM150" s="23" t="s">
        <v>1587</v>
      </c>
    </row>
    <row r="151" spans="2:65" s="1" customFormat="1" ht="44.25" customHeight="1">
      <c r="B151" s="40"/>
      <c r="C151" s="201" t="s">
        <v>658</v>
      </c>
      <c r="D151" s="201" t="s">
        <v>167</v>
      </c>
      <c r="E151" s="202" t="s">
        <v>1588</v>
      </c>
      <c r="F151" s="203" t="s">
        <v>1589</v>
      </c>
      <c r="G151" s="204" t="s">
        <v>22</v>
      </c>
      <c r="H151" s="205">
        <v>1</v>
      </c>
      <c r="I151" s="206"/>
      <c r="J151" s="207">
        <f t="shared" si="20"/>
        <v>0</v>
      </c>
      <c r="K151" s="203" t="s">
        <v>22</v>
      </c>
      <c r="L151" s="60"/>
      <c r="M151" s="208" t="s">
        <v>22</v>
      </c>
      <c r="N151" s="209" t="s">
        <v>46</v>
      </c>
      <c r="O151" s="41"/>
      <c r="P151" s="210">
        <f t="shared" si="21"/>
        <v>0</v>
      </c>
      <c r="Q151" s="210">
        <v>0</v>
      </c>
      <c r="R151" s="210">
        <f t="shared" si="22"/>
        <v>0</v>
      </c>
      <c r="S151" s="210">
        <v>0</v>
      </c>
      <c r="T151" s="211">
        <f t="shared" si="23"/>
        <v>0</v>
      </c>
      <c r="AR151" s="23" t="s">
        <v>171</v>
      </c>
      <c r="AT151" s="23" t="s">
        <v>167</v>
      </c>
      <c r="AU151" s="23" t="s">
        <v>84</v>
      </c>
      <c r="AY151" s="23" t="s">
        <v>165</v>
      </c>
      <c r="BE151" s="212">
        <f t="shared" si="24"/>
        <v>0</v>
      </c>
      <c r="BF151" s="212">
        <f t="shared" si="25"/>
        <v>0</v>
      </c>
      <c r="BG151" s="212">
        <f t="shared" si="26"/>
        <v>0</v>
      </c>
      <c r="BH151" s="212">
        <f t="shared" si="27"/>
        <v>0</v>
      </c>
      <c r="BI151" s="212">
        <f t="shared" si="28"/>
        <v>0</v>
      </c>
      <c r="BJ151" s="23" t="s">
        <v>24</v>
      </c>
      <c r="BK151" s="212">
        <f t="shared" si="29"/>
        <v>0</v>
      </c>
      <c r="BL151" s="23" t="s">
        <v>171</v>
      </c>
      <c r="BM151" s="23" t="s">
        <v>1590</v>
      </c>
    </row>
    <row r="152" spans="2:65" s="1" customFormat="1" ht="22.5" customHeight="1">
      <c r="B152" s="40"/>
      <c r="C152" s="201" t="s">
        <v>662</v>
      </c>
      <c r="D152" s="201" t="s">
        <v>167</v>
      </c>
      <c r="E152" s="202" t="s">
        <v>1591</v>
      </c>
      <c r="F152" s="203" t="s">
        <v>1592</v>
      </c>
      <c r="G152" s="204" t="s">
        <v>22</v>
      </c>
      <c r="H152" s="205">
        <v>1</v>
      </c>
      <c r="I152" s="206"/>
      <c r="J152" s="207">
        <f t="shared" si="20"/>
        <v>0</v>
      </c>
      <c r="K152" s="203" t="s">
        <v>22</v>
      </c>
      <c r="L152" s="60"/>
      <c r="M152" s="208" t="s">
        <v>22</v>
      </c>
      <c r="N152" s="209" t="s">
        <v>46</v>
      </c>
      <c r="O152" s="41"/>
      <c r="P152" s="210">
        <f t="shared" si="21"/>
        <v>0</v>
      </c>
      <c r="Q152" s="210">
        <v>0</v>
      </c>
      <c r="R152" s="210">
        <f t="shared" si="22"/>
        <v>0</v>
      </c>
      <c r="S152" s="210">
        <v>0</v>
      </c>
      <c r="T152" s="211">
        <f t="shared" si="23"/>
        <v>0</v>
      </c>
      <c r="AR152" s="23" t="s">
        <v>171</v>
      </c>
      <c r="AT152" s="23" t="s">
        <v>167</v>
      </c>
      <c r="AU152" s="23" t="s">
        <v>84</v>
      </c>
      <c r="AY152" s="23" t="s">
        <v>165</v>
      </c>
      <c r="BE152" s="212">
        <f t="shared" si="24"/>
        <v>0</v>
      </c>
      <c r="BF152" s="212">
        <f t="shared" si="25"/>
        <v>0</v>
      </c>
      <c r="BG152" s="212">
        <f t="shared" si="26"/>
        <v>0</v>
      </c>
      <c r="BH152" s="212">
        <f t="shared" si="27"/>
        <v>0</v>
      </c>
      <c r="BI152" s="212">
        <f t="shared" si="28"/>
        <v>0</v>
      </c>
      <c r="BJ152" s="23" t="s">
        <v>24</v>
      </c>
      <c r="BK152" s="212">
        <f t="shared" si="29"/>
        <v>0</v>
      </c>
      <c r="BL152" s="23" t="s">
        <v>171</v>
      </c>
      <c r="BM152" s="23" t="s">
        <v>1593</v>
      </c>
    </row>
    <row r="153" spans="2:65" s="1" customFormat="1" ht="22.5" customHeight="1">
      <c r="B153" s="40"/>
      <c r="C153" s="201" t="s">
        <v>664</v>
      </c>
      <c r="D153" s="201" t="s">
        <v>167</v>
      </c>
      <c r="E153" s="202" t="s">
        <v>1594</v>
      </c>
      <c r="F153" s="203" t="s">
        <v>1595</v>
      </c>
      <c r="G153" s="204" t="s">
        <v>22</v>
      </c>
      <c r="H153" s="205">
        <v>1</v>
      </c>
      <c r="I153" s="206"/>
      <c r="J153" s="207">
        <f t="shared" si="20"/>
        <v>0</v>
      </c>
      <c r="K153" s="203" t="s">
        <v>22</v>
      </c>
      <c r="L153" s="60"/>
      <c r="M153" s="208" t="s">
        <v>22</v>
      </c>
      <c r="N153" s="209" t="s">
        <v>46</v>
      </c>
      <c r="O153" s="41"/>
      <c r="P153" s="210">
        <f t="shared" si="21"/>
        <v>0</v>
      </c>
      <c r="Q153" s="210">
        <v>0</v>
      </c>
      <c r="R153" s="210">
        <f t="shared" si="22"/>
        <v>0</v>
      </c>
      <c r="S153" s="210">
        <v>0</v>
      </c>
      <c r="T153" s="211">
        <f t="shared" si="23"/>
        <v>0</v>
      </c>
      <c r="AR153" s="23" t="s">
        <v>171</v>
      </c>
      <c r="AT153" s="23" t="s">
        <v>167</v>
      </c>
      <c r="AU153" s="23" t="s">
        <v>84</v>
      </c>
      <c r="AY153" s="23" t="s">
        <v>165</v>
      </c>
      <c r="BE153" s="212">
        <f t="shared" si="24"/>
        <v>0</v>
      </c>
      <c r="BF153" s="212">
        <f t="shared" si="25"/>
        <v>0</v>
      </c>
      <c r="BG153" s="212">
        <f t="shared" si="26"/>
        <v>0</v>
      </c>
      <c r="BH153" s="212">
        <f t="shared" si="27"/>
        <v>0</v>
      </c>
      <c r="BI153" s="212">
        <f t="shared" si="28"/>
        <v>0</v>
      </c>
      <c r="BJ153" s="23" t="s">
        <v>24</v>
      </c>
      <c r="BK153" s="212">
        <f t="shared" si="29"/>
        <v>0</v>
      </c>
      <c r="BL153" s="23" t="s">
        <v>171</v>
      </c>
      <c r="BM153" s="23" t="s">
        <v>1596</v>
      </c>
    </row>
    <row r="154" spans="2:65" s="1" customFormat="1" ht="22.5" customHeight="1">
      <c r="B154" s="40"/>
      <c r="C154" s="201" t="s">
        <v>667</v>
      </c>
      <c r="D154" s="201" t="s">
        <v>167</v>
      </c>
      <c r="E154" s="202" t="s">
        <v>1597</v>
      </c>
      <c r="F154" s="203" t="s">
        <v>1598</v>
      </c>
      <c r="G154" s="204" t="s">
        <v>22</v>
      </c>
      <c r="H154" s="205">
        <v>1</v>
      </c>
      <c r="I154" s="206"/>
      <c r="J154" s="207">
        <f t="shared" si="20"/>
        <v>0</v>
      </c>
      <c r="K154" s="203" t="s">
        <v>22</v>
      </c>
      <c r="L154" s="60"/>
      <c r="M154" s="208" t="s">
        <v>22</v>
      </c>
      <c r="N154" s="209" t="s">
        <v>46</v>
      </c>
      <c r="O154" s="41"/>
      <c r="P154" s="210">
        <f t="shared" si="21"/>
        <v>0</v>
      </c>
      <c r="Q154" s="210">
        <v>0</v>
      </c>
      <c r="R154" s="210">
        <f t="shared" si="22"/>
        <v>0</v>
      </c>
      <c r="S154" s="210">
        <v>0</v>
      </c>
      <c r="T154" s="211">
        <f t="shared" si="23"/>
        <v>0</v>
      </c>
      <c r="AR154" s="23" t="s">
        <v>171</v>
      </c>
      <c r="AT154" s="23" t="s">
        <v>167</v>
      </c>
      <c r="AU154" s="23" t="s">
        <v>84</v>
      </c>
      <c r="AY154" s="23" t="s">
        <v>165</v>
      </c>
      <c r="BE154" s="212">
        <f t="shared" si="24"/>
        <v>0</v>
      </c>
      <c r="BF154" s="212">
        <f t="shared" si="25"/>
        <v>0</v>
      </c>
      <c r="BG154" s="212">
        <f t="shared" si="26"/>
        <v>0</v>
      </c>
      <c r="BH154" s="212">
        <f t="shared" si="27"/>
        <v>0</v>
      </c>
      <c r="BI154" s="212">
        <f t="shared" si="28"/>
        <v>0</v>
      </c>
      <c r="BJ154" s="23" t="s">
        <v>24</v>
      </c>
      <c r="BK154" s="212">
        <f t="shared" si="29"/>
        <v>0</v>
      </c>
      <c r="BL154" s="23" t="s">
        <v>171</v>
      </c>
      <c r="BM154" s="23" t="s">
        <v>1599</v>
      </c>
    </row>
    <row r="155" spans="2:65" s="1" customFormat="1" ht="22.5" customHeight="1">
      <c r="B155" s="40"/>
      <c r="C155" s="201" t="s">
        <v>685</v>
      </c>
      <c r="D155" s="201" t="s">
        <v>167</v>
      </c>
      <c r="E155" s="202" t="s">
        <v>1600</v>
      </c>
      <c r="F155" s="203" t="s">
        <v>1428</v>
      </c>
      <c r="G155" s="204" t="s">
        <v>333</v>
      </c>
      <c r="H155" s="205">
        <v>2</v>
      </c>
      <c r="I155" s="206"/>
      <c r="J155" s="207">
        <f t="shared" si="20"/>
        <v>0</v>
      </c>
      <c r="K155" s="203" t="s">
        <v>22</v>
      </c>
      <c r="L155" s="60"/>
      <c r="M155" s="208" t="s">
        <v>22</v>
      </c>
      <c r="N155" s="209" t="s">
        <v>46</v>
      </c>
      <c r="O155" s="41"/>
      <c r="P155" s="210">
        <f t="shared" si="21"/>
        <v>0</v>
      </c>
      <c r="Q155" s="210">
        <v>0</v>
      </c>
      <c r="R155" s="210">
        <f t="shared" si="22"/>
        <v>0</v>
      </c>
      <c r="S155" s="210">
        <v>0</v>
      </c>
      <c r="T155" s="211">
        <f t="shared" si="23"/>
        <v>0</v>
      </c>
      <c r="AR155" s="23" t="s">
        <v>658</v>
      </c>
      <c r="AT155" s="23" t="s">
        <v>167</v>
      </c>
      <c r="AU155" s="23" t="s">
        <v>84</v>
      </c>
      <c r="AY155" s="23" t="s">
        <v>165</v>
      </c>
      <c r="BE155" s="212">
        <f t="shared" si="24"/>
        <v>0</v>
      </c>
      <c r="BF155" s="212">
        <f t="shared" si="25"/>
        <v>0</v>
      </c>
      <c r="BG155" s="212">
        <f t="shared" si="26"/>
        <v>0</v>
      </c>
      <c r="BH155" s="212">
        <f t="shared" si="27"/>
        <v>0</v>
      </c>
      <c r="BI155" s="212">
        <f t="shared" si="28"/>
        <v>0</v>
      </c>
      <c r="BJ155" s="23" t="s">
        <v>24</v>
      </c>
      <c r="BK155" s="212">
        <f t="shared" si="29"/>
        <v>0</v>
      </c>
      <c r="BL155" s="23" t="s">
        <v>658</v>
      </c>
      <c r="BM155" s="23" t="s">
        <v>1601</v>
      </c>
    </row>
    <row r="156" spans="2:65" s="1" customFormat="1" ht="22.5" customHeight="1">
      <c r="B156" s="40"/>
      <c r="C156" s="201" t="s">
        <v>697</v>
      </c>
      <c r="D156" s="201" t="s">
        <v>167</v>
      </c>
      <c r="E156" s="202" t="s">
        <v>1602</v>
      </c>
      <c r="F156" s="203" t="s">
        <v>1442</v>
      </c>
      <c r="G156" s="204" t="s">
        <v>333</v>
      </c>
      <c r="H156" s="205">
        <v>1</v>
      </c>
      <c r="I156" s="206"/>
      <c r="J156" s="207">
        <f t="shared" si="20"/>
        <v>0</v>
      </c>
      <c r="K156" s="203" t="s">
        <v>22</v>
      </c>
      <c r="L156" s="60"/>
      <c r="M156" s="208" t="s">
        <v>22</v>
      </c>
      <c r="N156" s="209" t="s">
        <v>46</v>
      </c>
      <c r="O156" s="41"/>
      <c r="P156" s="210">
        <f t="shared" si="21"/>
        <v>0</v>
      </c>
      <c r="Q156" s="210">
        <v>0</v>
      </c>
      <c r="R156" s="210">
        <f t="shared" si="22"/>
        <v>0</v>
      </c>
      <c r="S156" s="210">
        <v>0</v>
      </c>
      <c r="T156" s="211">
        <f t="shared" si="23"/>
        <v>0</v>
      </c>
      <c r="AR156" s="23" t="s">
        <v>658</v>
      </c>
      <c r="AT156" s="23" t="s">
        <v>167</v>
      </c>
      <c r="AU156" s="23" t="s">
        <v>84</v>
      </c>
      <c r="AY156" s="23" t="s">
        <v>165</v>
      </c>
      <c r="BE156" s="212">
        <f t="shared" si="24"/>
        <v>0</v>
      </c>
      <c r="BF156" s="212">
        <f t="shared" si="25"/>
        <v>0</v>
      </c>
      <c r="BG156" s="212">
        <f t="shared" si="26"/>
        <v>0</v>
      </c>
      <c r="BH156" s="212">
        <f t="shared" si="27"/>
        <v>0</v>
      </c>
      <c r="BI156" s="212">
        <f t="shared" si="28"/>
        <v>0</v>
      </c>
      <c r="BJ156" s="23" t="s">
        <v>24</v>
      </c>
      <c r="BK156" s="212">
        <f t="shared" si="29"/>
        <v>0</v>
      </c>
      <c r="BL156" s="23" t="s">
        <v>658</v>
      </c>
      <c r="BM156" s="23" t="s">
        <v>1603</v>
      </c>
    </row>
    <row r="157" spans="2:65" s="1" customFormat="1" ht="22.5" customHeight="1">
      <c r="B157" s="40"/>
      <c r="C157" s="201" t="s">
        <v>690</v>
      </c>
      <c r="D157" s="201" t="s">
        <v>167</v>
      </c>
      <c r="E157" s="202" t="s">
        <v>1604</v>
      </c>
      <c r="F157" s="203" t="s">
        <v>1442</v>
      </c>
      <c r="G157" s="204" t="s">
        <v>190</v>
      </c>
      <c r="H157" s="205">
        <v>41</v>
      </c>
      <c r="I157" s="206"/>
      <c r="J157" s="207">
        <f t="shared" si="20"/>
        <v>0</v>
      </c>
      <c r="K157" s="203" t="s">
        <v>22</v>
      </c>
      <c r="L157" s="60"/>
      <c r="M157" s="208" t="s">
        <v>22</v>
      </c>
      <c r="N157" s="209" t="s">
        <v>46</v>
      </c>
      <c r="O157" s="41"/>
      <c r="P157" s="210">
        <f t="shared" si="21"/>
        <v>0</v>
      </c>
      <c r="Q157" s="210">
        <v>0</v>
      </c>
      <c r="R157" s="210">
        <f t="shared" si="22"/>
        <v>0</v>
      </c>
      <c r="S157" s="210">
        <v>0</v>
      </c>
      <c r="T157" s="211">
        <f t="shared" si="23"/>
        <v>0</v>
      </c>
      <c r="AR157" s="23" t="s">
        <v>658</v>
      </c>
      <c r="AT157" s="23" t="s">
        <v>167</v>
      </c>
      <c r="AU157" s="23" t="s">
        <v>84</v>
      </c>
      <c r="AY157" s="23" t="s">
        <v>165</v>
      </c>
      <c r="BE157" s="212">
        <f t="shared" si="24"/>
        <v>0</v>
      </c>
      <c r="BF157" s="212">
        <f t="shared" si="25"/>
        <v>0</v>
      </c>
      <c r="BG157" s="212">
        <f t="shared" si="26"/>
        <v>0</v>
      </c>
      <c r="BH157" s="212">
        <f t="shared" si="27"/>
        <v>0</v>
      </c>
      <c r="BI157" s="212">
        <f t="shared" si="28"/>
        <v>0</v>
      </c>
      <c r="BJ157" s="23" t="s">
        <v>24</v>
      </c>
      <c r="BK157" s="212">
        <f t="shared" si="29"/>
        <v>0</v>
      </c>
      <c r="BL157" s="23" t="s">
        <v>658</v>
      </c>
      <c r="BM157" s="23" t="s">
        <v>1605</v>
      </c>
    </row>
    <row r="158" spans="2:65" s="1" customFormat="1" ht="22.5" customHeight="1">
      <c r="B158" s="40"/>
      <c r="C158" s="201" t="s">
        <v>702</v>
      </c>
      <c r="D158" s="201" t="s">
        <v>167</v>
      </c>
      <c r="E158" s="202" t="s">
        <v>1606</v>
      </c>
      <c r="F158" s="203" t="s">
        <v>1442</v>
      </c>
      <c r="G158" s="204" t="s">
        <v>190</v>
      </c>
      <c r="H158" s="205">
        <v>15</v>
      </c>
      <c r="I158" s="206"/>
      <c r="J158" s="207">
        <f t="shared" si="20"/>
        <v>0</v>
      </c>
      <c r="K158" s="203" t="s">
        <v>22</v>
      </c>
      <c r="L158" s="60"/>
      <c r="M158" s="208" t="s">
        <v>22</v>
      </c>
      <c r="N158" s="223" t="s">
        <v>46</v>
      </c>
      <c r="O158" s="224"/>
      <c r="P158" s="225">
        <f t="shared" si="21"/>
        <v>0</v>
      </c>
      <c r="Q158" s="225">
        <v>0</v>
      </c>
      <c r="R158" s="225">
        <f t="shared" si="22"/>
        <v>0</v>
      </c>
      <c r="S158" s="225">
        <v>0</v>
      </c>
      <c r="T158" s="226">
        <f t="shared" si="23"/>
        <v>0</v>
      </c>
      <c r="AR158" s="23" t="s">
        <v>658</v>
      </c>
      <c r="AT158" s="23" t="s">
        <v>167</v>
      </c>
      <c r="AU158" s="23" t="s">
        <v>84</v>
      </c>
      <c r="AY158" s="23" t="s">
        <v>165</v>
      </c>
      <c r="BE158" s="212">
        <f t="shared" si="24"/>
        <v>0</v>
      </c>
      <c r="BF158" s="212">
        <f t="shared" si="25"/>
        <v>0</v>
      </c>
      <c r="BG158" s="212">
        <f t="shared" si="26"/>
        <v>0</v>
      </c>
      <c r="BH158" s="212">
        <f t="shared" si="27"/>
        <v>0</v>
      </c>
      <c r="BI158" s="212">
        <f t="shared" si="28"/>
        <v>0</v>
      </c>
      <c r="BJ158" s="23" t="s">
        <v>24</v>
      </c>
      <c r="BK158" s="212">
        <f t="shared" si="29"/>
        <v>0</v>
      </c>
      <c r="BL158" s="23" t="s">
        <v>658</v>
      </c>
      <c r="BM158" s="23" t="s">
        <v>1607</v>
      </c>
    </row>
    <row r="159" spans="2:65" s="1" customFormat="1" ht="6.95" customHeight="1">
      <c r="B159" s="55"/>
      <c r="C159" s="56"/>
      <c r="D159" s="56"/>
      <c r="E159" s="56"/>
      <c r="F159" s="56"/>
      <c r="G159" s="56"/>
      <c r="H159" s="56"/>
      <c r="I159" s="147"/>
      <c r="J159" s="56"/>
      <c r="K159" s="56"/>
      <c r="L159" s="60"/>
    </row>
  </sheetData>
  <sheetProtection password="CC35" sheet="1" objects="1" scenarios="1" formatCells="0" formatColumns="0" formatRows="0" sort="0" autoFilter="0"/>
  <autoFilter ref="C79:K15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114</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1608</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ROUND(J78,2)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ROUND(SUM(BE78:BE99), 2)</f>
        <v>0</v>
      </c>
      <c r="G30" s="41"/>
      <c r="H30" s="41"/>
      <c r="I30" s="139">
        <v>0.21</v>
      </c>
      <c r="J30" s="138">
        <f>ROUND(ROUND((SUM(BE78:BE99)), 2)*I30, 2)</f>
        <v>0</v>
      </c>
      <c r="K30" s="44"/>
    </row>
    <row r="31" spans="2:11" s="1" customFormat="1" ht="14.45" customHeight="1">
      <c r="B31" s="40"/>
      <c r="C31" s="41"/>
      <c r="D31" s="41"/>
      <c r="E31" s="48" t="s">
        <v>47</v>
      </c>
      <c r="F31" s="138">
        <f>ROUND(SUM(BF78:BF99), 2)</f>
        <v>0</v>
      </c>
      <c r="G31" s="41"/>
      <c r="H31" s="41"/>
      <c r="I31" s="139">
        <v>0.15</v>
      </c>
      <c r="J31" s="138">
        <f>ROUND(ROUND((SUM(BF78:BF99)), 2)*I31, 2)</f>
        <v>0</v>
      </c>
      <c r="K31" s="44"/>
    </row>
    <row r="32" spans="2:11" s="1" customFormat="1" ht="14.45" hidden="1" customHeight="1">
      <c r="B32" s="40"/>
      <c r="C32" s="41"/>
      <c r="D32" s="41"/>
      <c r="E32" s="48" t="s">
        <v>48</v>
      </c>
      <c r="F32" s="138">
        <f>ROUND(SUM(BG78:BG99), 2)</f>
        <v>0</v>
      </c>
      <c r="G32" s="41"/>
      <c r="H32" s="41"/>
      <c r="I32" s="139">
        <v>0.21</v>
      </c>
      <c r="J32" s="138">
        <v>0</v>
      </c>
      <c r="K32" s="44"/>
    </row>
    <row r="33" spans="2:11" s="1" customFormat="1" ht="14.45" hidden="1" customHeight="1">
      <c r="B33" s="40"/>
      <c r="C33" s="41"/>
      <c r="D33" s="41"/>
      <c r="E33" s="48" t="s">
        <v>49</v>
      </c>
      <c r="F33" s="138">
        <f>ROUND(SUM(BH78:BH99), 2)</f>
        <v>0</v>
      </c>
      <c r="G33" s="41"/>
      <c r="H33" s="41"/>
      <c r="I33" s="139">
        <v>0.15</v>
      </c>
      <c r="J33" s="138">
        <v>0</v>
      </c>
      <c r="K33" s="44"/>
    </row>
    <row r="34" spans="2:11" s="1" customFormat="1" ht="14.45" hidden="1" customHeight="1">
      <c r="B34" s="40"/>
      <c r="C34" s="41"/>
      <c r="D34" s="41"/>
      <c r="E34" s="48" t="s">
        <v>50</v>
      </c>
      <c r="F34" s="138">
        <f>ROUND(SUM(BI78:BI99),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08 - NEUZ - PS-01-NEUZNATELNÉ NÁKLADY Technologie ČOV</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J78</f>
        <v>0</v>
      </c>
      <c r="K56" s="44"/>
      <c r="AU56" s="23" t="s">
        <v>142</v>
      </c>
    </row>
    <row r="57" spans="2:47" s="8" customFormat="1" ht="24.95" customHeight="1">
      <c r="B57" s="157"/>
      <c r="C57" s="158"/>
      <c r="D57" s="159" t="s">
        <v>1157</v>
      </c>
      <c r="E57" s="160"/>
      <c r="F57" s="160"/>
      <c r="G57" s="160"/>
      <c r="H57" s="160"/>
      <c r="I57" s="161"/>
      <c r="J57" s="162">
        <f>J79</f>
        <v>0</v>
      </c>
      <c r="K57" s="163"/>
    </row>
    <row r="58" spans="2:47" s="9" customFormat="1" ht="19.899999999999999" customHeight="1">
      <c r="B58" s="164"/>
      <c r="C58" s="165"/>
      <c r="D58" s="166" t="s">
        <v>1415</v>
      </c>
      <c r="E58" s="167"/>
      <c r="F58" s="167"/>
      <c r="G58" s="167"/>
      <c r="H58" s="167"/>
      <c r="I58" s="168"/>
      <c r="J58" s="169">
        <f>J80</f>
        <v>0</v>
      </c>
      <c r="K58" s="170"/>
    </row>
    <row r="59" spans="2:47" s="1" customFormat="1" ht="21.75" customHeight="1">
      <c r="B59" s="40"/>
      <c r="C59" s="41"/>
      <c r="D59" s="41"/>
      <c r="E59" s="41"/>
      <c r="F59" s="41"/>
      <c r="G59" s="41"/>
      <c r="H59" s="41"/>
      <c r="I59" s="126"/>
      <c r="J59" s="41"/>
      <c r="K59" s="44"/>
    </row>
    <row r="60" spans="2:47" s="1" customFormat="1" ht="6.95" customHeight="1">
      <c r="B60" s="55"/>
      <c r="C60" s="56"/>
      <c r="D60" s="56"/>
      <c r="E60" s="56"/>
      <c r="F60" s="56"/>
      <c r="G60" s="56"/>
      <c r="H60" s="56"/>
      <c r="I60" s="147"/>
      <c r="J60" s="56"/>
      <c r="K60" s="57"/>
    </row>
    <row r="64" spans="2:47" s="1" customFormat="1" ht="6.95" customHeight="1">
      <c r="B64" s="58"/>
      <c r="C64" s="59"/>
      <c r="D64" s="59"/>
      <c r="E64" s="59"/>
      <c r="F64" s="59"/>
      <c r="G64" s="59"/>
      <c r="H64" s="59"/>
      <c r="I64" s="150"/>
      <c r="J64" s="59"/>
      <c r="K64" s="59"/>
      <c r="L64" s="60"/>
    </row>
    <row r="65" spans="2:63" s="1" customFormat="1" ht="36.950000000000003" customHeight="1">
      <c r="B65" s="40"/>
      <c r="C65" s="61" t="s">
        <v>149</v>
      </c>
      <c r="D65" s="62"/>
      <c r="E65" s="62"/>
      <c r="F65" s="62"/>
      <c r="G65" s="62"/>
      <c r="H65" s="62"/>
      <c r="I65" s="171"/>
      <c r="J65" s="62"/>
      <c r="K65" s="62"/>
      <c r="L65" s="60"/>
    </row>
    <row r="66" spans="2:63" s="1" customFormat="1" ht="6.95" customHeight="1">
      <c r="B66" s="40"/>
      <c r="C66" s="62"/>
      <c r="D66" s="62"/>
      <c r="E66" s="62"/>
      <c r="F66" s="62"/>
      <c r="G66" s="62"/>
      <c r="H66" s="62"/>
      <c r="I66" s="171"/>
      <c r="J66" s="62"/>
      <c r="K66" s="62"/>
      <c r="L66" s="60"/>
    </row>
    <row r="67" spans="2:63" s="1" customFormat="1" ht="14.45" customHeight="1">
      <c r="B67" s="40"/>
      <c r="C67" s="64" t="s">
        <v>18</v>
      </c>
      <c r="D67" s="62"/>
      <c r="E67" s="62"/>
      <c r="F67" s="62"/>
      <c r="G67" s="62"/>
      <c r="H67" s="62"/>
      <c r="I67" s="171"/>
      <c r="J67" s="62"/>
      <c r="K67" s="62"/>
      <c r="L67" s="60"/>
    </row>
    <row r="68" spans="2:63" s="1" customFormat="1" ht="22.5" customHeight="1">
      <c r="B68" s="40"/>
      <c r="C68" s="62"/>
      <c r="D68" s="62"/>
      <c r="E68" s="388" t="str">
        <f>E7</f>
        <v>Rozšíření kapacity ČOV Květnice na cílový stav 4 500 EO</v>
      </c>
      <c r="F68" s="389"/>
      <c r="G68" s="389"/>
      <c r="H68" s="389"/>
      <c r="I68" s="171"/>
      <c r="J68" s="62"/>
      <c r="K68" s="62"/>
      <c r="L68" s="60"/>
    </row>
    <row r="69" spans="2:63" s="1" customFormat="1" ht="14.45" customHeight="1">
      <c r="B69" s="40"/>
      <c r="C69" s="64" t="s">
        <v>136</v>
      </c>
      <c r="D69" s="62"/>
      <c r="E69" s="62"/>
      <c r="F69" s="62"/>
      <c r="G69" s="62"/>
      <c r="H69" s="62"/>
      <c r="I69" s="171"/>
      <c r="J69" s="62"/>
      <c r="K69" s="62"/>
      <c r="L69" s="60"/>
    </row>
    <row r="70" spans="2:63" s="1" customFormat="1" ht="23.25" customHeight="1">
      <c r="B70" s="40"/>
      <c r="C70" s="62"/>
      <c r="D70" s="62"/>
      <c r="E70" s="360" t="str">
        <f>E9</f>
        <v>KVETNICE 08 - NEUZ - PS-01-NEUZNATELNÉ NÁKLADY Technologie ČOV</v>
      </c>
      <c r="F70" s="390"/>
      <c r="G70" s="390"/>
      <c r="H70" s="390"/>
      <c r="I70" s="171"/>
      <c r="J70" s="62"/>
      <c r="K70" s="62"/>
      <c r="L70" s="60"/>
    </row>
    <row r="71" spans="2:63" s="1" customFormat="1" ht="6.95" customHeight="1">
      <c r="B71" s="40"/>
      <c r="C71" s="62"/>
      <c r="D71" s="62"/>
      <c r="E71" s="62"/>
      <c r="F71" s="62"/>
      <c r="G71" s="62"/>
      <c r="H71" s="62"/>
      <c r="I71" s="171"/>
      <c r="J71" s="62"/>
      <c r="K71" s="62"/>
      <c r="L71" s="60"/>
    </row>
    <row r="72" spans="2:63" s="1" customFormat="1" ht="18" customHeight="1">
      <c r="B72" s="40"/>
      <c r="C72" s="64" t="s">
        <v>25</v>
      </c>
      <c r="D72" s="62"/>
      <c r="E72" s="62"/>
      <c r="F72" s="172" t="str">
        <f>F12</f>
        <v>Květnice</v>
      </c>
      <c r="G72" s="62"/>
      <c r="H72" s="62"/>
      <c r="I72" s="173" t="s">
        <v>27</v>
      </c>
      <c r="J72" s="72" t="str">
        <f>IF(J12="","",J12)</f>
        <v>3. 9. 2016</v>
      </c>
      <c r="K72" s="62"/>
      <c r="L72" s="60"/>
    </row>
    <row r="73" spans="2:63" s="1" customFormat="1" ht="6.95" customHeight="1">
      <c r="B73" s="40"/>
      <c r="C73" s="62"/>
      <c r="D73" s="62"/>
      <c r="E73" s="62"/>
      <c r="F73" s="62"/>
      <c r="G73" s="62"/>
      <c r="H73" s="62"/>
      <c r="I73" s="171"/>
      <c r="J73" s="62"/>
      <c r="K73" s="62"/>
      <c r="L73" s="60"/>
    </row>
    <row r="74" spans="2:63" s="1" customFormat="1">
      <c r="B74" s="40"/>
      <c r="C74" s="64" t="s">
        <v>31</v>
      </c>
      <c r="D74" s="62"/>
      <c r="E74" s="62"/>
      <c r="F74" s="172" t="str">
        <f>E15</f>
        <v>Obec Květnice</v>
      </c>
      <c r="G74" s="62"/>
      <c r="H74" s="62"/>
      <c r="I74" s="173" t="s">
        <v>37</v>
      </c>
      <c r="J74" s="172" t="str">
        <f>E21</f>
        <v>MK Profi Hradec Králové s.r.o.</v>
      </c>
      <c r="K74" s="62"/>
      <c r="L74" s="60"/>
    </row>
    <row r="75" spans="2:63" s="1" customFormat="1" ht="14.45" customHeight="1">
      <c r="B75" s="40"/>
      <c r="C75" s="64" t="s">
        <v>35</v>
      </c>
      <c r="D75" s="62"/>
      <c r="E75" s="62"/>
      <c r="F75" s="172" t="str">
        <f>IF(E18="","",E18)</f>
        <v/>
      </c>
      <c r="G75" s="62"/>
      <c r="H75" s="62"/>
      <c r="I75" s="171"/>
      <c r="J75" s="62"/>
      <c r="K75" s="62"/>
      <c r="L75" s="60"/>
    </row>
    <row r="76" spans="2:63" s="1" customFormat="1" ht="10.35" customHeight="1">
      <c r="B76" s="40"/>
      <c r="C76" s="62"/>
      <c r="D76" s="62"/>
      <c r="E76" s="62"/>
      <c r="F76" s="62"/>
      <c r="G76" s="62"/>
      <c r="H76" s="62"/>
      <c r="I76" s="171"/>
      <c r="J76" s="62"/>
      <c r="K76" s="62"/>
      <c r="L76" s="60"/>
    </row>
    <row r="77" spans="2:63" s="10" customFormat="1" ht="29.25" customHeight="1">
      <c r="B77" s="174"/>
      <c r="C77" s="175" t="s">
        <v>150</v>
      </c>
      <c r="D77" s="176" t="s">
        <v>60</v>
      </c>
      <c r="E77" s="176" t="s">
        <v>56</v>
      </c>
      <c r="F77" s="176" t="s">
        <v>151</v>
      </c>
      <c r="G77" s="176" t="s">
        <v>152</v>
      </c>
      <c r="H77" s="176" t="s">
        <v>153</v>
      </c>
      <c r="I77" s="177" t="s">
        <v>154</v>
      </c>
      <c r="J77" s="176" t="s">
        <v>140</v>
      </c>
      <c r="K77" s="178" t="s">
        <v>155</v>
      </c>
      <c r="L77" s="179"/>
      <c r="M77" s="80" t="s">
        <v>156</v>
      </c>
      <c r="N77" s="81" t="s">
        <v>45</v>
      </c>
      <c r="O77" s="81" t="s">
        <v>157</v>
      </c>
      <c r="P77" s="81" t="s">
        <v>158</v>
      </c>
      <c r="Q77" s="81" t="s">
        <v>159</v>
      </c>
      <c r="R77" s="81" t="s">
        <v>160</v>
      </c>
      <c r="S77" s="81" t="s">
        <v>161</v>
      </c>
      <c r="T77" s="82" t="s">
        <v>162</v>
      </c>
    </row>
    <row r="78" spans="2:63" s="1" customFormat="1" ht="29.25" customHeight="1">
      <c r="B78" s="40"/>
      <c r="C78" s="86" t="s">
        <v>141</v>
      </c>
      <c r="D78" s="62"/>
      <c r="E78" s="62"/>
      <c r="F78" s="62"/>
      <c r="G78" s="62"/>
      <c r="H78" s="62"/>
      <c r="I78" s="171"/>
      <c r="J78" s="180">
        <f>BK78</f>
        <v>0</v>
      </c>
      <c r="K78" s="62"/>
      <c r="L78" s="60"/>
      <c r="M78" s="83"/>
      <c r="N78" s="84"/>
      <c r="O78" s="84"/>
      <c r="P78" s="181">
        <f>P79</f>
        <v>0</v>
      </c>
      <c r="Q78" s="84"/>
      <c r="R78" s="181">
        <f>R79</f>
        <v>0.84839999999999993</v>
      </c>
      <c r="S78" s="84"/>
      <c r="T78" s="182">
        <f>T79</f>
        <v>0</v>
      </c>
      <c r="AT78" s="23" t="s">
        <v>74</v>
      </c>
      <c r="AU78" s="23" t="s">
        <v>142</v>
      </c>
      <c r="BK78" s="183">
        <f>BK79</f>
        <v>0</v>
      </c>
    </row>
    <row r="79" spans="2:63" s="11" customFormat="1" ht="37.35" customHeight="1">
      <c r="B79" s="184"/>
      <c r="C79" s="185"/>
      <c r="D79" s="186" t="s">
        <v>74</v>
      </c>
      <c r="E79" s="187" t="s">
        <v>163</v>
      </c>
      <c r="F79" s="187" t="s">
        <v>163</v>
      </c>
      <c r="G79" s="185"/>
      <c r="H79" s="185"/>
      <c r="I79" s="188"/>
      <c r="J79" s="189">
        <f>BK79</f>
        <v>0</v>
      </c>
      <c r="K79" s="185"/>
      <c r="L79" s="190"/>
      <c r="M79" s="191"/>
      <c r="N79" s="192"/>
      <c r="O79" s="192"/>
      <c r="P79" s="193">
        <f>P80</f>
        <v>0</v>
      </c>
      <c r="Q79" s="192"/>
      <c r="R79" s="193">
        <f>R80</f>
        <v>0.84839999999999993</v>
      </c>
      <c r="S79" s="192"/>
      <c r="T79" s="194">
        <f>T80</f>
        <v>0</v>
      </c>
      <c r="AR79" s="195" t="s">
        <v>24</v>
      </c>
      <c r="AT79" s="196" t="s">
        <v>74</v>
      </c>
      <c r="AU79" s="196" t="s">
        <v>75</v>
      </c>
      <c r="AY79" s="195" t="s">
        <v>165</v>
      </c>
      <c r="BK79" s="197">
        <f>BK80</f>
        <v>0</v>
      </c>
    </row>
    <row r="80" spans="2:63" s="11" customFormat="1" ht="19.899999999999999" customHeight="1">
      <c r="B80" s="184"/>
      <c r="C80" s="185"/>
      <c r="D80" s="198" t="s">
        <v>74</v>
      </c>
      <c r="E80" s="199" t="s">
        <v>1466</v>
      </c>
      <c r="F80" s="199" t="s">
        <v>1467</v>
      </c>
      <c r="G80" s="185"/>
      <c r="H80" s="185"/>
      <c r="I80" s="188"/>
      <c r="J80" s="200">
        <f>BK80</f>
        <v>0</v>
      </c>
      <c r="K80" s="185"/>
      <c r="L80" s="190"/>
      <c r="M80" s="191"/>
      <c r="N80" s="192"/>
      <c r="O80" s="192"/>
      <c r="P80" s="193">
        <f>SUM(P81:P99)</f>
        <v>0</v>
      </c>
      <c r="Q80" s="192"/>
      <c r="R80" s="193">
        <f>SUM(R81:R99)</f>
        <v>0.84839999999999993</v>
      </c>
      <c r="S80" s="192"/>
      <c r="T80" s="194">
        <f>SUM(T81:T99)</f>
        <v>0</v>
      </c>
      <c r="AR80" s="195" t="s">
        <v>24</v>
      </c>
      <c r="AT80" s="196" t="s">
        <v>74</v>
      </c>
      <c r="AU80" s="196" t="s">
        <v>24</v>
      </c>
      <c r="AY80" s="195" t="s">
        <v>165</v>
      </c>
      <c r="BK80" s="197">
        <f>SUM(BK81:BK99)</f>
        <v>0</v>
      </c>
    </row>
    <row r="81" spans="2:65" s="1" customFormat="1" ht="22.5" customHeight="1">
      <c r="B81" s="40"/>
      <c r="C81" s="201" t="s">
        <v>242</v>
      </c>
      <c r="D81" s="201" t="s">
        <v>167</v>
      </c>
      <c r="E81" s="202" t="s">
        <v>1472</v>
      </c>
      <c r="F81" s="203" t="s">
        <v>1473</v>
      </c>
      <c r="G81" s="204" t="s">
        <v>333</v>
      </c>
      <c r="H81" s="205">
        <v>2</v>
      </c>
      <c r="I81" s="206"/>
      <c r="J81" s="207">
        <f t="shared" ref="J81:J99" si="0">ROUND(I81*H81,2)</f>
        <v>0</v>
      </c>
      <c r="K81" s="203" t="s">
        <v>22</v>
      </c>
      <c r="L81" s="60"/>
      <c r="M81" s="208" t="s">
        <v>22</v>
      </c>
      <c r="N81" s="209" t="s">
        <v>46</v>
      </c>
      <c r="O81" s="41"/>
      <c r="P81" s="210">
        <f t="shared" ref="P81:P99" si="1">O81*H81</f>
        <v>0</v>
      </c>
      <c r="Q81" s="210">
        <v>0</v>
      </c>
      <c r="R81" s="210">
        <f t="shared" ref="R81:R99" si="2">Q81*H81</f>
        <v>0</v>
      </c>
      <c r="S81" s="210">
        <v>0</v>
      </c>
      <c r="T81" s="211">
        <f t="shared" ref="T81:T99" si="3">S81*H81</f>
        <v>0</v>
      </c>
      <c r="AR81" s="23" t="s">
        <v>658</v>
      </c>
      <c r="AT81" s="23" t="s">
        <v>167</v>
      </c>
      <c r="AU81" s="23" t="s">
        <v>84</v>
      </c>
      <c r="AY81" s="23" t="s">
        <v>165</v>
      </c>
      <c r="BE81" s="212">
        <f t="shared" ref="BE81:BE99" si="4">IF(N81="základní",J81,0)</f>
        <v>0</v>
      </c>
      <c r="BF81" s="212">
        <f t="shared" ref="BF81:BF99" si="5">IF(N81="snížená",J81,0)</f>
        <v>0</v>
      </c>
      <c r="BG81" s="212">
        <f t="shared" ref="BG81:BG99" si="6">IF(N81="zákl. přenesená",J81,0)</f>
        <v>0</v>
      </c>
      <c r="BH81" s="212">
        <f t="shared" ref="BH81:BH99" si="7">IF(N81="sníž. přenesená",J81,0)</f>
        <v>0</v>
      </c>
      <c r="BI81" s="212">
        <f t="shared" ref="BI81:BI99" si="8">IF(N81="nulová",J81,0)</f>
        <v>0</v>
      </c>
      <c r="BJ81" s="23" t="s">
        <v>24</v>
      </c>
      <c r="BK81" s="212">
        <f t="shared" ref="BK81:BK99" si="9">ROUND(I81*H81,2)</f>
        <v>0</v>
      </c>
      <c r="BL81" s="23" t="s">
        <v>658</v>
      </c>
      <c r="BM81" s="23" t="s">
        <v>1474</v>
      </c>
    </row>
    <row r="82" spans="2:65" s="1" customFormat="1" ht="22.5" customHeight="1">
      <c r="B82" s="40"/>
      <c r="C82" s="201" t="s">
        <v>351</v>
      </c>
      <c r="D82" s="201" t="s">
        <v>167</v>
      </c>
      <c r="E82" s="202" t="s">
        <v>1609</v>
      </c>
      <c r="F82" s="203" t="s">
        <v>1428</v>
      </c>
      <c r="G82" s="204" t="s">
        <v>333</v>
      </c>
      <c r="H82" s="205">
        <v>1</v>
      </c>
      <c r="I82" s="206"/>
      <c r="J82" s="207">
        <f t="shared" si="0"/>
        <v>0</v>
      </c>
      <c r="K82" s="203" t="s">
        <v>22</v>
      </c>
      <c r="L82" s="60"/>
      <c r="M82" s="208" t="s">
        <v>22</v>
      </c>
      <c r="N82" s="209" t="s">
        <v>46</v>
      </c>
      <c r="O82" s="41"/>
      <c r="P82" s="210">
        <f t="shared" si="1"/>
        <v>0</v>
      </c>
      <c r="Q82" s="210">
        <v>0</v>
      </c>
      <c r="R82" s="210">
        <f t="shared" si="2"/>
        <v>0</v>
      </c>
      <c r="S82" s="210">
        <v>0</v>
      </c>
      <c r="T82" s="211">
        <f t="shared" si="3"/>
        <v>0</v>
      </c>
      <c r="AR82" s="23" t="s">
        <v>658</v>
      </c>
      <c r="AT82" s="23" t="s">
        <v>167</v>
      </c>
      <c r="AU82" s="23" t="s">
        <v>84</v>
      </c>
      <c r="AY82" s="23" t="s">
        <v>165</v>
      </c>
      <c r="BE82" s="212">
        <f t="shared" si="4"/>
        <v>0</v>
      </c>
      <c r="BF82" s="212">
        <f t="shared" si="5"/>
        <v>0</v>
      </c>
      <c r="BG82" s="212">
        <f t="shared" si="6"/>
        <v>0</v>
      </c>
      <c r="BH82" s="212">
        <f t="shared" si="7"/>
        <v>0</v>
      </c>
      <c r="BI82" s="212">
        <f t="shared" si="8"/>
        <v>0</v>
      </c>
      <c r="BJ82" s="23" t="s">
        <v>24</v>
      </c>
      <c r="BK82" s="212">
        <f t="shared" si="9"/>
        <v>0</v>
      </c>
      <c r="BL82" s="23" t="s">
        <v>658</v>
      </c>
      <c r="BM82" s="23" t="s">
        <v>1475</v>
      </c>
    </row>
    <row r="83" spans="2:65" s="1" customFormat="1" ht="22.5" customHeight="1">
      <c r="B83" s="40"/>
      <c r="C83" s="201" t="s">
        <v>9</v>
      </c>
      <c r="D83" s="201" t="s">
        <v>167</v>
      </c>
      <c r="E83" s="202" t="s">
        <v>1482</v>
      </c>
      <c r="F83" s="203" t="s">
        <v>1483</v>
      </c>
      <c r="G83" s="204" t="s">
        <v>333</v>
      </c>
      <c r="H83" s="205">
        <v>1</v>
      </c>
      <c r="I83" s="206"/>
      <c r="J83" s="207">
        <f t="shared" si="0"/>
        <v>0</v>
      </c>
      <c r="K83" s="203" t="s">
        <v>22</v>
      </c>
      <c r="L83" s="60"/>
      <c r="M83" s="208" t="s">
        <v>22</v>
      </c>
      <c r="N83" s="209" t="s">
        <v>46</v>
      </c>
      <c r="O83" s="41"/>
      <c r="P83" s="210">
        <f t="shared" si="1"/>
        <v>0</v>
      </c>
      <c r="Q83" s="210">
        <v>0</v>
      </c>
      <c r="R83" s="210">
        <f t="shared" si="2"/>
        <v>0</v>
      </c>
      <c r="S83" s="210">
        <v>0</v>
      </c>
      <c r="T83" s="211">
        <f t="shared" si="3"/>
        <v>0</v>
      </c>
      <c r="AR83" s="23" t="s">
        <v>658</v>
      </c>
      <c r="AT83" s="23" t="s">
        <v>167</v>
      </c>
      <c r="AU83" s="23" t="s">
        <v>84</v>
      </c>
      <c r="AY83" s="23" t="s">
        <v>165</v>
      </c>
      <c r="BE83" s="212">
        <f t="shared" si="4"/>
        <v>0</v>
      </c>
      <c r="BF83" s="212">
        <f t="shared" si="5"/>
        <v>0</v>
      </c>
      <c r="BG83" s="212">
        <f t="shared" si="6"/>
        <v>0</v>
      </c>
      <c r="BH83" s="212">
        <f t="shared" si="7"/>
        <v>0</v>
      </c>
      <c r="BI83" s="212">
        <f t="shared" si="8"/>
        <v>0</v>
      </c>
      <c r="BJ83" s="23" t="s">
        <v>24</v>
      </c>
      <c r="BK83" s="212">
        <f t="shared" si="9"/>
        <v>0</v>
      </c>
      <c r="BL83" s="23" t="s">
        <v>658</v>
      </c>
      <c r="BM83" s="23" t="s">
        <v>1484</v>
      </c>
    </row>
    <row r="84" spans="2:65" s="1" customFormat="1" ht="22.5" customHeight="1">
      <c r="B84" s="40"/>
      <c r="C84" s="201" t="s">
        <v>257</v>
      </c>
      <c r="D84" s="201" t="s">
        <v>167</v>
      </c>
      <c r="E84" s="202" t="s">
        <v>1489</v>
      </c>
      <c r="F84" s="203" t="s">
        <v>1490</v>
      </c>
      <c r="G84" s="204" t="s">
        <v>190</v>
      </c>
      <c r="H84" s="205">
        <v>13</v>
      </c>
      <c r="I84" s="206"/>
      <c r="J84" s="207">
        <f t="shared" si="0"/>
        <v>0</v>
      </c>
      <c r="K84" s="203" t="s">
        <v>22</v>
      </c>
      <c r="L84" s="60"/>
      <c r="M84" s="208" t="s">
        <v>22</v>
      </c>
      <c r="N84" s="209" t="s">
        <v>46</v>
      </c>
      <c r="O84" s="41"/>
      <c r="P84" s="210">
        <f t="shared" si="1"/>
        <v>0</v>
      </c>
      <c r="Q84" s="210">
        <v>0</v>
      </c>
      <c r="R84" s="210">
        <f t="shared" si="2"/>
        <v>0</v>
      </c>
      <c r="S84" s="210">
        <v>0</v>
      </c>
      <c r="T84" s="211">
        <f t="shared" si="3"/>
        <v>0</v>
      </c>
      <c r="AR84" s="23" t="s">
        <v>658</v>
      </c>
      <c r="AT84" s="23" t="s">
        <v>167</v>
      </c>
      <c r="AU84" s="23" t="s">
        <v>84</v>
      </c>
      <c r="AY84" s="23" t="s">
        <v>165</v>
      </c>
      <c r="BE84" s="212">
        <f t="shared" si="4"/>
        <v>0</v>
      </c>
      <c r="BF84" s="212">
        <f t="shared" si="5"/>
        <v>0</v>
      </c>
      <c r="BG84" s="212">
        <f t="shared" si="6"/>
        <v>0</v>
      </c>
      <c r="BH84" s="212">
        <f t="shared" si="7"/>
        <v>0</v>
      </c>
      <c r="BI84" s="212">
        <f t="shared" si="8"/>
        <v>0</v>
      </c>
      <c r="BJ84" s="23" t="s">
        <v>24</v>
      </c>
      <c r="BK84" s="212">
        <f t="shared" si="9"/>
        <v>0</v>
      </c>
      <c r="BL84" s="23" t="s">
        <v>658</v>
      </c>
      <c r="BM84" s="23" t="s">
        <v>1491</v>
      </c>
    </row>
    <row r="85" spans="2:65" s="1" customFormat="1" ht="22.5" customHeight="1">
      <c r="B85" s="40"/>
      <c r="C85" s="201" t="s">
        <v>270</v>
      </c>
      <c r="D85" s="201" t="s">
        <v>167</v>
      </c>
      <c r="E85" s="202" t="s">
        <v>1498</v>
      </c>
      <c r="F85" s="203" t="s">
        <v>1499</v>
      </c>
      <c r="G85" s="204" t="s">
        <v>333</v>
      </c>
      <c r="H85" s="205">
        <v>1</v>
      </c>
      <c r="I85" s="206"/>
      <c r="J85" s="207">
        <f t="shared" si="0"/>
        <v>0</v>
      </c>
      <c r="K85" s="203" t="s">
        <v>22</v>
      </c>
      <c r="L85" s="60"/>
      <c r="M85" s="208" t="s">
        <v>22</v>
      </c>
      <c r="N85" s="209" t="s">
        <v>46</v>
      </c>
      <c r="O85" s="41"/>
      <c r="P85" s="210">
        <f t="shared" si="1"/>
        <v>0</v>
      </c>
      <c r="Q85" s="210">
        <v>0</v>
      </c>
      <c r="R85" s="210">
        <f t="shared" si="2"/>
        <v>0</v>
      </c>
      <c r="S85" s="210">
        <v>0</v>
      </c>
      <c r="T85" s="211">
        <f t="shared" si="3"/>
        <v>0</v>
      </c>
      <c r="AR85" s="23" t="s">
        <v>658</v>
      </c>
      <c r="AT85" s="23" t="s">
        <v>167</v>
      </c>
      <c r="AU85" s="23" t="s">
        <v>84</v>
      </c>
      <c r="AY85" s="23" t="s">
        <v>165</v>
      </c>
      <c r="BE85" s="212">
        <f t="shared" si="4"/>
        <v>0</v>
      </c>
      <c r="BF85" s="212">
        <f t="shared" si="5"/>
        <v>0</v>
      </c>
      <c r="BG85" s="212">
        <f t="shared" si="6"/>
        <v>0</v>
      </c>
      <c r="BH85" s="212">
        <f t="shared" si="7"/>
        <v>0</v>
      </c>
      <c r="BI85" s="212">
        <f t="shared" si="8"/>
        <v>0</v>
      </c>
      <c r="BJ85" s="23" t="s">
        <v>24</v>
      </c>
      <c r="BK85" s="212">
        <f t="shared" si="9"/>
        <v>0</v>
      </c>
      <c r="BL85" s="23" t="s">
        <v>658</v>
      </c>
      <c r="BM85" s="23" t="s">
        <v>1500</v>
      </c>
    </row>
    <row r="86" spans="2:65" s="1" customFormat="1" ht="22.5" customHeight="1">
      <c r="B86" s="40"/>
      <c r="C86" s="201" t="s">
        <v>272</v>
      </c>
      <c r="D86" s="201" t="s">
        <v>167</v>
      </c>
      <c r="E86" s="202" t="s">
        <v>1501</v>
      </c>
      <c r="F86" s="203" t="s">
        <v>1502</v>
      </c>
      <c r="G86" s="204" t="s">
        <v>333</v>
      </c>
      <c r="H86" s="205">
        <v>1</v>
      </c>
      <c r="I86" s="206"/>
      <c r="J86" s="207">
        <f t="shared" si="0"/>
        <v>0</v>
      </c>
      <c r="K86" s="203" t="s">
        <v>22</v>
      </c>
      <c r="L86" s="60"/>
      <c r="M86" s="208" t="s">
        <v>22</v>
      </c>
      <c r="N86" s="209" t="s">
        <v>46</v>
      </c>
      <c r="O86" s="41"/>
      <c r="P86" s="210">
        <f t="shared" si="1"/>
        <v>0</v>
      </c>
      <c r="Q86" s="210">
        <v>0</v>
      </c>
      <c r="R86" s="210">
        <f t="shared" si="2"/>
        <v>0</v>
      </c>
      <c r="S86" s="210">
        <v>0</v>
      </c>
      <c r="T86" s="211">
        <f t="shared" si="3"/>
        <v>0</v>
      </c>
      <c r="AR86" s="23" t="s">
        <v>658</v>
      </c>
      <c r="AT86" s="23" t="s">
        <v>167</v>
      </c>
      <c r="AU86" s="23" t="s">
        <v>84</v>
      </c>
      <c r="AY86" s="23" t="s">
        <v>165</v>
      </c>
      <c r="BE86" s="212">
        <f t="shared" si="4"/>
        <v>0</v>
      </c>
      <c r="BF86" s="212">
        <f t="shared" si="5"/>
        <v>0</v>
      </c>
      <c r="BG86" s="212">
        <f t="shared" si="6"/>
        <v>0</v>
      </c>
      <c r="BH86" s="212">
        <f t="shared" si="7"/>
        <v>0</v>
      </c>
      <c r="BI86" s="212">
        <f t="shared" si="8"/>
        <v>0</v>
      </c>
      <c r="BJ86" s="23" t="s">
        <v>24</v>
      </c>
      <c r="BK86" s="212">
        <f t="shared" si="9"/>
        <v>0</v>
      </c>
      <c r="BL86" s="23" t="s">
        <v>658</v>
      </c>
      <c r="BM86" s="23" t="s">
        <v>1503</v>
      </c>
    </row>
    <row r="87" spans="2:65" s="1" customFormat="1" ht="22.5" customHeight="1">
      <c r="B87" s="40"/>
      <c r="C87" s="201" t="s">
        <v>276</v>
      </c>
      <c r="D87" s="201" t="s">
        <v>167</v>
      </c>
      <c r="E87" s="202" t="s">
        <v>1508</v>
      </c>
      <c r="F87" s="203" t="s">
        <v>1509</v>
      </c>
      <c r="G87" s="204" t="s">
        <v>190</v>
      </c>
      <c r="H87" s="205">
        <v>10</v>
      </c>
      <c r="I87" s="206"/>
      <c r="J87" s="207">
        <f t="shared" si="0"/>
        <v>0</v>
      </c>
      <c r="K87" s="203" t="s">
        <v>22</v>
      </c>
      <c r="L87" s="60"/>
      <c r="M87" s="208" t="s">
        <v>22</v>
      </c>
      <c r="N87" s="209" t="s">
        <v>46</v>
      </c>
      <c r="O87" s="41"/>
      <c r="P87" s="210">
        <f t="shared" si="1"/>
        <v>0</v>
      </c>
      <c r="Q87" s="210">
        <v>0</v>
      </c>
      <c r="R87" s="210">
        <f t="shared" si="2"/>
        <v>0</v>
      </c>
      <c r="S87" s="210">
        <v>0</v>
      </c>
      <c r="T87" s="211">
        <f t="shared" si="3"/>
        <v>0</v>
      </c>
      <c r="AR87" s="23" t="s">
        <v>658</v>
      </c>
      <c r="AT87" s="23" t="s">
        <v>167</v>
      </c>
      <c r="AU87" s="23" t="s">
        <v>84</v>
      </c>
      <c r="AY87" s="23" t="s">
        <v>165</v>
      </c>
      <c r="BE87" s="212">
        <f t="shared" si="4"/>
        <v>0</v>
      </c>
      <c r="BF87" s="212">
        <f t="shared" si="5"/>
        <v>0</v>
      </c>
      <c r="BG87" s="212">
        <f t="shared" si="6"/>
        <v>0</v>
      </c>
      <c r="BH87" s="212">
        <f t="shared" si="7"/>
        <v>0</v>
      </c>
      <c r="BI87" s="212">
        <f t="shared" si="8"/>
        <v>0</v>
      </c>
      <c r="BJ87" s="23" t="s">
        <v>24</v>
      </c>
      <c r="BK87" s="212">
        <f t="shared" si="9"/>
        <v>0</v>
      </c>
      <c r="BL87" s="23" t="s">
        <v>658</v>
      </c>
      <c r="BM87" s="23" t="s">
        <v>1510</v>
      </c>
    </row>
    <row r="88" spans="2:65" s="1" customFormat="1" ht="22.5" customHeight="1">
      <c r="B88" s="40"/>
      <c r="C88" s="201" t="s">
        <v>280</v>
      </c>
      <c r="D88" s="201" t="s">
        <v>167</v>
      </c>
      <c r="E88" s="202" t="s">
        <v>1511</v>
      </c>
      <c r="F88" s="203" t="s">
        <v>1512</v>
      </c>
      <c r="G88" s="204" t="s">
        <v>443</v>
      </c>
      <c r="H88" s="205">
        <v>1</v>
      </c>
      <c r="I88" s="206"/>
      <c r="J88" s="207">
        <f t="shared" si="0"/>
        <v>0</v>
      </c>
      <c r="K88" s="203" t="s">
        <v>22</v>
      </c>
      <c r="L88" s="60"/>
      <c r="M88" s="208" t="s">
        <v>22</v>
      </c>
      <c r="N88" s="209" t="s">
        <v>46</v>
      </c>
      <c r="O88" s="41"/>
      <c r="P88" s="210">
        <f t="shared" si="1"/>
        <v>0</v>
      </c>
      <c r="Q88" s="210">
        <v>0</v>
      </c>
      <c r="R88" s="210">
        <f t="shared" si="2"/>
        <v>0</v>
      </c>
      <c r="S88" s="210">
        <v>0</v>
      </c>
      <c r="T88" s="211">
        <f t="shared" si="3"/>
        <v>0</v>
      </c>
      <c r="AR88" s="23" t="s">
        <v>658</v>
      </c>
      <c r="AT88" s="23" t="s">
        <v>167</v>
      </c>
      <c r="AU88" s="23" t="s">
        <v>84</v>
      </c>
      <c r="AY88" s="23" t="s">
        <v>165</v>
      </c>
      <c r="BE88" s="212">
        <f t="shared" si="4"/>
        <v>0</v>
      </c>
      <c r="BF88" s="212">
        <f t="shared" si="5"/>
        <v>0</v>
      </c>
      <c r="BG88" s="212">
        <f t="shared" si="6"/>
        <v>0</v>
      </c>
      <c r="BH88" s="212">
        <f t="shared" si="7"/>
        <v>0</v>
      </c>
      <c r="BI88" s="212">
        <f t="shared" si="8"/>
        <v>0</v>
      </c>
      <c r="BJ88" s="23" t="s">
        <v>24</v>
      </c>
      <c r="BK88" s="212">
        <f t="shared" si="9"/>
        <v>0</v>
      </c>
      <c r="BL88" s="23" t="s">
        <v>658</v>
      </c>
      <c r="BM88" s="23" t="s">
        <v>1513</v>
      </c>
    </row>
    <row r="89" spans="2:65" s="1" customFormat="1" ht="22.5" customHeight="1">
      <c r="B89" s="40"/>
      <c r="C89" s="201" t="s">
        <v>284</v>
      </c>
      <c r="D89" s="201" t="s">
        <v>167</v>
      </c>
      <c r="E89" s="202" t="s">
        <v>1514</v>
      </c>
      <c r="F89" s="203" t="s">
        <v>1515</v>
      </c>
      <c r="G89" s="204" t="s">
        <v>333</v>
      </c>
      <c r="H89" s="205">
        <v>2</v>
      </c>
      <c r="I89" s="206"/>
      <c r="J89" s="207">
        <f t="shared" si="0"/>
        <v>0</v>
      </c>
      <c r="K89" s="203" t="s">
        <v>22</v>
      </c>
      <c r="L89" s="60"/>
      <c r="M89" s="208" t="s">
        <v>22</v>
      </c>
      <c r="N89" s="209" t="s">
        <v>46</v>
      </c>
      <c r="O89" s="41"/>
      <c r="P89" s="210">
        <f t="shared" si="1"/>
        <v>0</v>
      </c>
      <c r="Q89" s="210">
        <v>0</v>
      </c>
      <c r="R89" s="210">
        <f t="shared" si="2"/>
        <v>0</v>
      </c>
      <c r="S89" s="210">
        <v>0</v>
      </c>
      <c r="T89" s="211">
        <f t="shared" si="3"/>
        <v>0</v>
      </c>
      <c r="AR89" s="23" t="s">
        <v>658</v>
      </c>
      <c r="AT89" s="23" t="s">
        <v>167</v>
      </c>
      <c r="AU89" s="23" t="s">
        <v>84</v>
      </c>
      <c r="AY89" s="23" t="s">
        <v>165</v>
      </c>
      <c r="BE89" s="212">
        <f t="shared" si="4"/>
        <v>0</v>
      </c>
      <c r="BF89" s="212">
        <f t="shared" si="5"/>
        <v>0</v>
      </c>
      <c r="BG89" s="212">
        <f t="shared" si="6"/>
        <v>0</v>
      </c>
      <c r="BH89" s="212">
        <f t="shared" si="7"/>
        <v>0</v>
      </c>
      <c r="BI89" s="212">
        <f t="shared" si="8"/>
        <v>0</v>
      </c>
      <c r="BJ89" s="23" t="s">
        <v>24</v>
      </c>
      <c r="BK89" s="212">
        <f t="shared" si="9"/>
        <v>0</v>
      </c>
      <c r="BL89" s="23" t="s">
        <v>658</v>
      </c>
      <c r="BM89" s="23" t="s">
        <v>1516</v>
      </c>
    </row>
    <row r="90" spans="2:65" s="1" customFormat="1" ht="22.5" customHeight="1">
      <c r="B90" s="40"/>
      <c r="C90" s="201" t="s">
        <v>373</v>
      </c>
      <c r="D90" s="201" t="s">
        <v>167</v>
      </c>
      <c r="E90" s="202" t="s">
        <v>1520</v>
      </c>
      <c r="F90" s="203" t="s">
        <v>1433</v>
      </c>
      <c r="G90" s="204" t="s">
        <v>443</v>
      </c>
      <c r="H90" s="205">
        <v>1</v>
      </c>
      <c r="I90" s="206"/>
      <c r="J90" s="207">
        <f t="shared" si="0"/>
        <v>0</v>
      </c>
      <c r="K90" s="203" t="s">
        <v>22</v>
      </c>
      <c r="L90" s="60"/>
      <c r="M90" s="208" t="s">
        <v>22</v>
      </c>
      <c r="N90" s="209" t="s">
        <v>46</v>
      </c>
      <c r="O90" s="41"/>
      <c r="P90" s="210">
        <f t="shared" si="1"/>
        <v>0</v>
      </c>
      <c r="Q90" s="210">
        <v>0</v>
      </c>
      <c r="R90" s="210">
        <f t="shared" si="2"/>
        <v>0</v>
      </c>
      <c r="S90" s="210">
        <v>0</v>
      </c>
      <c r="T90" s="211">
        <f t="shared" si="3"/>
        <v>0</v>
      </c>
      <c r="AR90" s="23" t="s">
        <v>658</v>
      </c>
      <c r="AT90" s="23" t="s">
        <v>167</v>
      </c>
      <c r="AU90" s="23" t="s">
        <v>84</v>
      </c>
      <c r="AY90" s="23" t="s">
        <v>165</v>
      </c>
      <c r="BE90" s="212">
        <f t="shared" si="4"/>
        <v>0</v>
      </c>
      <c r="BF90" s="212">
        <f t="shared" si="5"/>
        <v>0</v>
      </c>
      <c r="BG90" s="212">
        <f t="shared" si="6"/>
        <v>0</v>
      </c>
      <c r="BH90" s="212">
        <f t="shared" si="7"/>
        <v>0</v>
      </c>
      <c r="BI90" s="212">
        <f t="shared" si="8"/>
        <v>0</v>
      </c>
      <c r="BJ90" s="23" t="s">
        <v>24</v>
      </c>
      <c r="BK90" s="212">
        <f t="shared" si="9"/>
        <v>0</v>
      </c>
      <c r="BL90" s="23" t="s">
        <v>658</v>
      </c>
      <c r="BM90" s="23" t="s">
        <v>1521</v>
      </c>
    </row>
    <row r="91" spans="2:65" s="1" customFormat="1" ht="22.5" customHeight="1">
      <c r="B91" s="40"/>
      <c r="C91" s="201" t="s">
        <v>377</v>
      </c>
      <c r="D91" s="201" t="s">
        <v>167</v>
      </c>
      <c r="E91" s="202" t="s">
        <v>1522</v>
      </c>
      <c r="F91" s="203" t="s">
        <v>1433</v>
      </c>
      <c r="G91" s="204" t="s">
        <v>443</v>
      </c>
      <c r="H91" s="205">
        <v>1</v>
      </c>
      <c r="I91" s="206"/>
      <c r="J91" s="207">
        <f t="shared" si="0"/>
        <v>0</v>
      </c>
      <c r="K91" s="203" t="s">
        <v>22</v>
      </c>
      <c r="L91" s="60"/>
      <c r="M91" s="208" t="s">
        <v>22</v>
      </c>
      <c r="N91" s="209" t="s">
        <v>46</v>
      </c>
      <c r="O91" s="41"/>
      <c r="P91" s="210">
        <f t="shared" si="1"/>
        <v>0</v>
      </c>
      <c r="Q91" s="210">
        <v>0</v>
      </c>
      <c r="R91" s="210">
        <f t="shared" si="2"/>
        <v>0</v>
      </c>
      <c r="S91" s="210">
        <v>0</v>
      </c>
      <c r="T91" s="211">
        <f t="shared" si="3"/>
        <v>0</v>
      </c>
      <c r="AR91" s="23" t="s">
        <v>658</v>
      </c>
      <c r="AT91" s="23" t="s">
        <v>167</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658</v>
      </c>
      <c r="BM91" s="23" t="s">
        <v>1523</v>
      </c>
    </row>
    <row r="92" spans="2:65" s="1" customFormat="1" ht="22.5" customHeight="1">
      <c r="B92" s="40"/>
      <c r="C92" s="201" t="s">
        <v>292</v>
      </c>
      <c r="D92" s="201" t="s">
        <v>167</v>
      </c>
      <c r="E92" s="202" t="s">
        <v>1526</v>
      </c>
      <c r="F92" s="203" t="s">
        <v>1527</v>
      </c>
      <c r="G92" s="204" t="s">
        <v>333</v>
      </c>
      <c r="H92" s="205">
        <v>1</v>
      </c>
      <c r="I92" s="206"/>
      <c r="J92" s="207">
        <f t="shared" si="0"/>
        <v>0</v>
      </c>
      <c r="K92" s="203" t="s">
        <v>22</v>
      </c>
      <c r="L92" s="60"/>
      <c r="M92" s="208" t="s">
        <v>22</v>
      </c>
      <c r="N92" s="209" t="s">
        <v>46</v>
      </c>
      <c r="O92" s="41"/>
      <c r="P92" s="210">
        <f t="shared" si="1"/>
        <v>0</v>
      </c>
      <c r="Q92" s="210">
        <v>0</v>
      </c>
      <c r="R92" s="210">
        <f t="shared" si="2"/>
        <v>0</v>
      </c>
      <c r="S92" s="210">
        <v>0</v>
      </c>
      <c r="T92" s="211">
        <f t="shared" si="3"/>
        <v>0</v>
      </c>
      <c r="AR92" s="23" t="s">
        <v>658</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658</v>
      </c>
      <c r="BM92" s="23" t="s">
        <v>1528</v>
      </c>
    </row>
    <row r="93" spans="2:65" s="1" customFormat="1" ht="22.5" customHeight="1">
      <c r="B93" s="40"/>
      <c r="C93" s="201" t="s">
        <v>296</v>
      </c>
      <c r="D93" s="201" t="s">
        <v>167</v>
      </c>
      <c r="E93" s="202" t="s">
        <v>1529</v>
      </c>
      <c r="F93" s="203" t="s">
        <v>1530</v>
      </c>
      <c r="G93" s="204" t="s">
        <v>333</v>
      </c>
      <c r="H93" s="205">
        <v>1</v>
      </c>
      <c r="I93" s="206"/>
      <c r="J93" s="207">
        <f t="shared" si="0"/>
        <v>0</v>
      </c>
      <c r="K93" s="203" t="s">
        <v>22</v>
      </c>
      <c r="L93" s="60"/>
      <c r="M93" s="208" t="s">
        <v>22</v>
      </c>
      <c r="N93" s="209" t="s">
        <v>46</v>
      </c>
      <c r="O93" s="41"/>
      <c r="P93" s="210">
        <f t="shared" si="1"/>
        <v>0</v>
      </c>
      <c r="Q93" s="210">
        <v>0</v>
      </c>
      <c r="R93" s="210">
        <f t="shared" si="2"/>
        <v>0</v>
      </c>
      <c r="S93" s="210">
        <v>0</v>
      </c>
      <c r="T93" s="211">
        <f t="shared" si="3"/>
        <v>0</v>
      </c>
      <c r="AR93" s="23" t="s">
        <v>658</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658</v>
      </c>
      <c r="BM93" s="23" t="s">
        <v>1531</v>
      </c>
    </row>
    <row r="94" spans="2:65" s="1" customFormat="1" ht="22.5" customHeight="1">
      <c r="B94" s="40"/>
      <c r="C94" s="201" t="s">
        <v>722</v>
      </c>
      <c r="D94" s="201" t="s">
        <v>167</v>
      </c>
      <c r="E94" s="202" t="s">
        <v>1539</v>
      </c>
      <c r="F94" s="203" t="s">
        <v>1540</v>
      </c>
      <c r="G94" s="204" t="s">
        <v>195</v>
      </c>
      <c r="H94" s="205">
        <v>42</v>
      </c>
      <c r="I94" s="206"/>
      <c r="J94" s="207">
        <f t="shared" si="0"/>
        <v>0</v>
      </c>
      <c r="K94" s="203" t="s">
        <v>22</v>
      </c>
      <c r="L94" s="60"/>
      <c r="M94" s="208" t="s">
        <v>22</v>
      </c>
      <c r="N94" s="209" t="s">
        <v>46</v>
      </c>
      <c r="O94" s="41"/>
      <c r="P94" s="210">
        <f t="shared" si="1"/>
        <v>0</v>
      </c>
      <c r="Q94" s="210">
        <v>2.0199999999999999E-2</v>
      </c>
      <c r="R94" s="210">
        <f t="shared" si="2"/>
        <v>0.84839999999999993</v>
      </c>
      <c r="S94" s="210">
        <v>0</v>
      </c>
      <c r="T94" s="211">
        <f t="shared" si="3"/>
        <v>0</v>
      </c>
      <c r="AR94" s="23" t="s">
        <v>658</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658</v>
      </c>
      <c r="BM94" s="23" t="s">
        <v>1541</v>
      </c>
    </row>
    <row r="95" spans="2:65" s="1" customFormat="1" ht="22.5" customHeight="1">
      <c r="B95" s="40"/>
      <c r="C95" s="201" t="s">
        <v>632</v>
      </c>
      <c r="D95" s="201" t="s">
        <v>167</v>
      </c>
      <c r="E95" s="202" t="s">
        <v>1610</v>
      </c>
      <c r="F95" s="203" t="s">
        <v>1442</v>
      </c>
      <c r="G95" s="204" t="s">
        <v>190</v>
      </c>
      <c r="H95" s="205">
        <v>11</v>
      </c>
      <c r="I95" s="206"/>
      <c r="J95" s="207">
        <f t="shared" si="0"/>
        <v>0</v>
      </c>
      <c r="K95" s="203" t="s">
        <v>22</v>
      </c>
      <c r="L95" s="60"/>
      <c r="M95" s="208" t="s">
        <v>22</v>
      </c>
      <c r="N95" s="209" t="s">
        <v>46</v>
      </c>
      <c r="O95" s="41"/>
      <c r="P95" s="210">
        <f t="shared" si="1"/>
        <v>0</v>
      </c>
      <c r="Q95" s="210">
        <v>0</v>
      </c>
      <c r="R95" s="210">
        <f t="shared" si="2"/>
        <v>0</v>
      </c>
      <c r="S95" s="210">
        <v>0</v>
      </c>
      <c r="T95" s="211">
        <f t="shared" si="3"/>
        <v>0</v>
      </c>
      <c r="AR95" s="23" t="s">
        <v>658</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658</v>
      </c>
      <c r="BM95" s="23" t="s">
        <v>1611</v>
      </c>
    </row>
    <row r="96" spans="2:65" s="1" customFormat="1" ht="22.5" customHeight="1">
      <c r="B96" s="40"/>
      <c r="C96" s="201" t="s">
        <v>620</v>
      </c>
      <c r="D96" s="201" t="s">
        <v>167</v>
      </c>
      <c r="E96" s="202" t="s">
        <v>1558</v>
      </c>
      <c r="F96" s="203" t="s">
        <v>1442</v>
      </c>
      <c r="G96" s="204" t="s">
        <v>190</v>
      </c>
      <c r="H96" s="205">
        <v>108</v>
      </c>
      <c r="I96" s="206"/>
      <c r="J96" s="207">
        <f t="shared" si="0"/>
        <v>0</v>
      </c>
      <c r="K96" s="203" t="s">
        <v>22</v>
      </c>
      <c r="L96" s="60"/>
      <c r="M96" s="208" t="s">
        <v>22</v>
      </c>
      <c r="N96" s="209" t="s">
        <v>46</v>
      </c>
      <c r="O96" s="41"/>
      <c r="P96" s="210">
        <f t="shared" si="1"/>
        <v>0</v>
      </c>
      <c r="Q96" s="210">
        <v>0</v>
      </c>
      <c r="R96" s="210">
        <f t="shared" si="2"/>
        <v>0</v>
      </c>
      <c r="S96" s="210">
        <v>0</v>
      </c>
      <c r="T96" s="211">
        <f t="shared" si="3"/>
        <v>0</v>
      </c>
      <c r="AR96" s="23" t="s">
        <v>658</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658</v>
      </c>
      <c r="BM96" s="23" t="s">
        <v>1559</v>
      </c>
    </row>
    <row r="97" spans="2:65" s="1" customFormat="1" ht="22.5" customHeight="1">
      <c r="B97" s="40"/>
      <c r="C97" s="201" t="s">
        <v>624</v>
      </c>
      <c r="D97" s="201" t="s">
        <v>167</v>
      </c>
      <c r="E97" s="202" t="s">
        <v>1560</v>
      </c>
      <c r="F97" s="203" t="s">
        <v>1428</v>
      </c>
      <c r="G97" s="204" t="s">
        <v>333</v>
      </c>
      <c r="H97" s="205">
        <v>2</v>
      </c>
      <c r="I97" s="206"/>
      <c r="J97" s="207">
        <f t="shared" si="0"/>
        <v>0</v>
      </c>
      <c r="K97" s="203" t="s">
        <v>22</v>
      </c>
      <c r="L97" s="60"/>
      <c r="M97" s="208" t="s">
        <v>22</v>
      </c>
      <c r="N97" s="209" t="s">
        <v>46</v>
      </c>
      <c r="O97" s="41"/>
      <c r="P97" s="210">
        <f t="shared" si="1"/>
        <v>0</v>
      </c>
      <c r="Q97" s="210">
        <v>0</v>
      </c>
      <c r="R97" s="210">
        <f t="shared" si="2"/>
        <v>0</v>
      </c>
      <c r="S97" s="210">
        <v>0</v>
      </c>
      <c r="T97" s="211">
        <f t="shared" si="3"/>
        <v>0</v>
      </c>
      <c r="AR97" s="23" t="s">
        <v>658</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658</v>
      </c>
      <c r="BM97" s="23" t="s">
        <v>1561</v>
      </c>
    </row>
    <row r="98" spans="2:65" s="1" customFormat="1" ht="22.5" customHeight="1">
      <c r="B98" s="40"/>
      <c r="C98" s="201" t="s">
        <v>300</v>
      </c>
      <c r="D98" s="201" t="s">
        <v>167</v>
      </c>
      <c r="E98" s="202" t="s">
        <v>1564</v>
      </c>
      <c r="F98" s="203" t="s">
        <v>1565</v>
      </c>
      <c r="G98" s="204" t="s">
        <v>333</v>
      </c>
      <c r="H98" s="205">
        <v>1</v>
      </c>
      <c r="I98" s="206"/>
      <c r="J98" s="207">
        <f t="shared" si="0"/>
        <v>0</v>
      </c>
      <c r="K98" s="203" t="s">
        <v>22</v>
      </c>
      <c r="L98" s="60"/>
      <c r="M98" s="208" t="s">
        <v>22</v>
      </c>
      <c r="N98" s="209" t="s">
        <v>46</v>
      </c>
      <c r="O98" s="41"/>
      <c r="P98" s="210">
        <f t="shared" si="1"/>
        <v>0</v>
      </c>
      <c r="Q98" s="210">
        <v>0</v>
      </c>
      <c r="R98" s="210">
        <f t="shared" si="2"/>
        <v>0</v>
      </c>
      <c r="S98" s="210">
        <v>0</v>
      </c>
      <c r="T98" s="211">
        <f t="shared" si="3"/>
        <v>0</v>
      </c>
      <c r="AR98" s="23" t="s">
        <v>658</v>
      </c>
      <c r="AT98" s="23" t="s">
        <v>167</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658</v>
      </c>
      <c r="BM98" s="23" t="s">
        <v>1566</v>
      </c>
    </row>
    <row r="99" spans="2:65" s="1" customFormat="1" ht="31.5" customHeight="1">
      <c r="B99" s="40"/>
      <c r="C99" s="201" t="s">
        <v>339</v>
      </c>
      <c r="D99" s="201" t="s">
        <v>167</v>
      </c>
      <c r="E99" s="202" t="s">
        <v>1577</v>
      </c>
      <c r="F99" s="203" t="s">
        <v>1578</v>
      </c>
      <c r="G99" s="204" t="s">
        <v>333</v>
      </c>
      <c r="H99" s="205">
        <v>1</v>
      </c>
      <c r="I99" s="206"/>
      <c r="J99" s="207">
        <f t="shared" si="0"/>
        <v>0</v>
      </c>
      <c r="K99" s="203" t="s">
        <v>22</v>
      </c>
      <c r="L99" s="60"/>
      <c r="M99" s="208" t="s">
        <v>22</v>
      </c>
      <c r="N99" s="223" t="s">
        <v>46</v>
      </c>
      <c r="O99" s="224"/>
      <c r="P99" s="225">
        <f t="shared" si="1"/>
        <v>0</v>
      </c>
      <c r="Q99" s="225">
        <v>0</v>
      </c>
      <c r="R99" s="225">
        <f t="shared" si="2"/>
        <v>0</v>
      </c>
      <c r="S99" s="225">
        <v>0</v>
      </c>
      <c r="T99" s="226">
        <f t="shared" si="3"/>
        <v>0</v>
      </c>
      <c r="AR99" s="23" t="s">
        <v>658</v>
      </c>
      <c r="AT99" s="23" t="s">
        <v>167</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658</v>
      </c>
      <c r="BM99" s="23" t="s">
        <v>1579</v>
      </c>
    </row>
    <row r="100" spans="2:65" s="1" customFormat="1" ht="6.95" customHeight="1">
      <c r="B100" s="55"/>
      <c r="C100" s="56"/>
      <c r="D100" s="56"/>
      <c r="E100" s="56"/>
      <c r="F100" s="56"/>
      <c r="G100" s="56"/>
      <c r="H100" s="56"/>
      <c r="I100" s="147"/>
      <c r="J100" s="56"/>
      <c r="K100" s="56"/>
      <c r="L100" s="60"/>
    </row>
  </sheetData>
  <sheetProtection password="CC35" sheet="1" objects="1" scenarios="1" formatCells="0" formatColumns="0" formatRows="0" sort="0" autoFilter="0"/>
  <autoFilter ref="C77:K99"/>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121</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c r="B8" s="27"/>
      <c r="C8" s="28"/>
      <c r="D8" s="36" t="s">
        <v>136</v>
      </c>
      <c r="E8" s="28"/>
      <c r="F8" s="28"/>
      <c r="G8" s="28"/>
      <c r="H8" s="28"/>
      <c r="I8" s="125"/>
      <c r="J8" s="28"/>
      <c r="K8" s="30"/>
    </row>
    <row r="9" spans="1:70" s="1" customFormat="1" ht="22.5" customHeight="1">
      <c r="B9" s="40"/>
      <c r="C9" s="41"/>
      <c r="D9" s="41"/>
      <c r="E9" s="384" t="s">
        <v>1612</v>
      </c>
      <c r="F9" s="387"/>
      <c r="G9" s="387"/>
      <c r="H9" s="387"/>
      <c r="I9" s="126"/>
      <c r="J9" s="41"/>
      <c r="K9" s="44"/>
    </row>
    <row r="10" spans="1:70" s="1" customFormat="1">
      <c r="B10" s="40"/>
      <c r="C10" s="41"/>
      <c r="D10" s="36" t="s">
        <v>1613</v>
      </c>
      <c r="E10" s="41"/>
      <c r="F10" s="41"/>
      <c r="G10" s="41"/>
      <c r="H10" s="41"/>
      <c r="I10" s="126"/>
      <c r="J10" s="41"/>
      <c r="K10" s="44"/>
    </row>
    <row r="11" spans="1:70" s="1" customFormat="1" ht="36.950000000000003" customHeight="1">
      <c r="B11" s="40"/>
      <c r="C11" s="41"/>
      <c r="D11" s="41"/>
      <c r="E11" s="386" t="s">
        <v>1614</v>
      </c>
      <c r="F11" s="387"/>
      <c r="G11" s="387"/>
      <c r="H11" s="387"/>
      <c r="I11" s="126"/>
      <c r="J11" s="41"/>
      <c r="K11" s="44"/>
    </row>
    <row r="12" spans="1:70" s="1" customFormat="1" ht="13.5">
      <c r="B12" s="40"/>
      <c r="C12" s="41"/>
      <c r="D12" s="41"/>
      <c r="E12" s="41"/>
      <c r="F12" s="41"/>
      <c r="G12" s="41"/>
      <c r="H12" s="41"/>
      <c r="I12" s="126"/>
      <c r="J12" s="41"/>
      <c r="K12" s="44"/>
    </row>
    <row r="13" spans="1:70" s="1" customFormat="1" ht="14.45" customHeight="1">
      <c r="B13" s="40"/>
      <c r="C13" s="41"/>
      <c r="D13" s="36" t="s">
        <v>21</v>
      </c>
      <c r="E13" s="41"/>
      <c r="F13" s="34" t="s">
        <v>22</v>
      </c>
      <c r="G13" s="41"/>
      <c r="H13" s="41"/>
      <c r="I13" s="127" t="s">
        <v>23</v>
      </c>
      <c r="J13" s="34" t="s">
        <v>22</v>
      </c>
      <c r="K13" s="44"/>
    </row>
    <row r="14" spans="1:70" s="1" customFormat="1" ht="14.45" customHeight="1">
      <c r="B14" s="40"/>
      <c r="C14" s="41"/>
      <c r="D14" s="36" t="s">
        <v>25</v>
      </c>
      <c r="E14" s="41"/>
      <c r="F14" s="34" t="s">
        <v>26</v>
      </c>
      <c r="G14" s="41"/>
      <c r="H14" s="41"/>
      <c r="I14" s="127" t="s">
        <v>27</v>
      </c>
      <c r="J14" s="128" t="str">
        <f>'Rekapitulace stavby'!AN8</f>
        <v>3. 9. 2016</v>
      </c>
      <c r="K14" s="44"/>
    </row>
    <row r="15" spans="1:70" s="1" customFormat="1" ht="10.9" customHeight="1">
      <c r="B15" s="40"/>
      <c r="C15" s="41"/>
      <c r="D15" s="41"/>
      <c r="E15" s="41"/>
      <c r="F15" s="41"/>
      <c r="G15" s="41"/>
      <c r="H15" s="41"/>
      <c r="I15" s="126"/>
      <c r="J15" s="41"/>
      <c r="K15" s="44"/>
    </row>
    <row r="16" spans="1:70"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22</v>
      </c>
      <c r="K22" s="44"/>
    </row>
    <row r="23" spans="2:11" s="1" customFormat="1" ht="18" customHeight="1">
      <c r="B23" s="40"/>
      <c r="C23" s="41"/>
      <c r="D23" s="41"/>
      <c r="E23" s="34" t="s">
        <v>38</v>
      </c>
      <c r="F23" s="41"/>
      <c r="G23" s="41"/>
      <c r="H23" s="41"/>
      <c r="I23" s="127" t="s">
        <v>34</v>
      </c>
      <c r="J23" s="34" t="s">
        <v>22</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40</v>
      </c>
      <c r="E25" s="41"/>
      <c r="F25" s="41"/>
      <c r="G25" s="41"/>
      <c r="H25" s="41"/>
      <c r="I25" s="126"/>
      <c r="J25" s="41"/>
      <c r="K25" s="44"/>
    </row>
    <row r="26" spans="2:11" s="7" customFormat="1" ht="22.5" customHeight="1">
      <c r="B26" s="129"/>
      <c r="C26" s="130"/>
      <c r="D26" s="130"/>
      <c r="E26" s="349" t="s">
        <v>22</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41</v>
      </c>
      <c r="E29" s="41"/>
      <c r="F29" s="41"/>
      <c r="G29" s="41"/>
      <c r="H29" s="41"/>
      <c r="I29" s="126"/>
      <c r="J29" s="136">
        <f>ROUND(J86,2)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43</v>
      </c>
      <c r="G31" s="41"/>
      <c r="H31" s="41"/>
      <c r="I31" s="137" t="s">
        <v>42</v>
      </c>
      <c r="J31" s="45" t="s">
        <v>44</v>
      </c>
      <c r="K31" s="44"/>
    </row>
    <row r="32" spans="2:11" s="1" customFormat="1" ht="14.45" customHeight="1">
      <c r="B32" s="40"/>
      <c r="C32" s="41"/>
      <c r="D32" s="48" t="s">
        <v>45</v>
      </c>
      <c r="E32" s="48" t="s">
        <v>46</v>
      </c>
      <c r="F32" s="138">
        <f>ROUND(SUM(BE86:BE194), 2)</f>
        <v>0</v>
      </c>
      <c r="G32" s="41"/>
      <c r="H32" s="41"/>
      <c r="I32" s="139">
        <v>0.21</v>
      </c>
      <c r="J32" s="138">
        <f>ROUND(ROUND((SUM(BE86:BE194)), 2)*I32, 2)</f>
        <v>0</v>
      </c>
      <c r="K32" s="44"/>
    </row>
    <row r="33" spans="2:11" s="1" customFormat="1" ht="14.45" customHeight="1">
      <c r="B33" s="40"/>
      <c r="C33" s="41"/>
      <c r="D33" s="41"/>
      <c r="E33" s="48" t="s">
        <v>47</v>
      </c>
      <c r="F33" s="138">
        <f>ROUND(SUM(BF86:BF194), 2)</f>
        <v>0</v>
      </c>
      <c r="G33" s="41"/>
      <c r="H33" s="41"/>
      <c r="I33" s="139">
        <v>0.15</v>
      </c>
      <c r="J33" s="138">
        <f>ROUND(ROUND((SUM(BF86:BF194)), 2)*I33, 2)</f>
        <v>0</v>
      </c>
      <c r="K33" s="44"/>
    </row>
    <row r="34" spans="2:11" s="1" customFormat="1" ht="14.45" hidden="1" customHeight="1">
      <c r="B34" s="40"/>
      <c r="C34" s="41"/>
      <c r="D34" s="41"/>
      <c r="E34" s="48" t="s">
        <v>48</v>
      </c>
      <c r="F34" s="138">
        <f>ROUND(SUM(BG86:BG194), 2)</f>
        <v>0</v>
      </c>
      <c r="G34" s="41"/>
      <c r="H34" s="41"/>
      <c r="I34" s="139">
        <v>0.21</v>
      </c>
      <c r="J34" s="138">
        <v>0</v>
      </c>
      <c r="K34" s="44"/>
    </row>
    <row r="35" spans="2:11" s="1" customFormat="1" ht="14.45" hidden="1" customHeight="1">
      <c r="B35" s="40"/>
      <c r="C35" s="41"/>
      <c r="D35" s="41"/>
      <c r="E35" s="48" t="s">
        <v>49</v>
      </c>
      <c r="F35" s="138">
        <f>ROUND(SUM(BH86:BH194), 2)</f>
        <v>0</v>
      </c>
      <c r="G35" s="41"/>
      <c r="H35" s="41"/>
      <c r="I35" s="139">
        <v>0.15</v>
      </c>
      <c r="J35" s="138">
        <v>0</v>
      </c>
      <c r="K35" s="44"/>
    </row>
    <row r="36" spans="2:11" s="1" customFormat="1" ht="14.45" hidden="1" customHeight="1">
      <c r="B36" s="40"/>
      <c r="C36" s="41"/>
      <c r="D36" s="41"/>
      <c r="E36" s="48" t="s">
        <v>50</v>
      </c>
      <c r="F36" s="138">
        <f>ROUND(SUM(BI86:BI194), 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51</v>
      </c>
      <c r="E38" s="78"/>
      <c r="F38" s="78"/>
      <c r="G38" s="142" t="s">
        <v>52</v>
      </c>
      <c r="H38" s="143" t="s">
        <v>53</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0000000000003" customHeight="1">
      <c r="B44" s="40"/>
      <c r="C44" s="29" t="s">
        <v>138</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Rozšíření kapacity ČOV Květnice na cílový stav 4 500 EO</v>
      </c>
      <c r="F47" s="385"/>
      <c r="G47" s="385"/>
      <c r="H47" s="385"/>
      <c r="I47" s="126"/>
      <c r="J47" s="41"/>
      <c r="K47" s="44"/>
    </row>
    <row r="48" spans="2:11">
      <c r="B48" s="27"/>
      <c r="C48" s="36" t="s">
        <v>136</v>
      </c>
      <c r="D48" s="28"/>
      <c r="E48" s="28"/>
      <c r="F48" s="28"/>
      <c r="G48" s="28"/>
      <c r="H48" s="28"/>
      <c r="I48" s="125"/>
      <c r="J48" s="28"/>
      <c r="K48" s="30"/>
    </row>
    <row r="49" spans="2:47" s="1" customFormat="1" ht="22.5" customHeight="1">
      <c r="B49" s="40"/>
      <c r="C49" s="41"/>
      <c r="D49" s="41"/>
      <c r="E49" s="384" t="s">
        <v>1612</v>
      </c>
      <c r="F49" s="387"/>
      <c r="G49" s="387"/>
      <c r="H49" s="387"/>
      <c r="I49" s="126"/>
      <c r="J49" s="41"/>
      <c r="K49" s="44"/>
    </row>
    <row r="50" spans="2:47" s="1" customFormat="1" ht="14.45" customHeight="1">
      <c r="B50" s="40"/>
      <c r="C50" s="36" t="s">
        <v>1613</v>
      </c>
      <c r="D50" s="41"/>
      <c r="E50" s="41"/>
      <c r="F50" s="41"/>
      <c r="G50" s="41"/>
      <c r="H50" s="41"/>
      <c r="I50" s="126"/>
      <c r="J50" s="41"/>
      <c r="K50" s="44"/>
    </row>
    <row r="51" spans="2:47" s="1" customFormat="1" ht="23.25" customHeight="1">
      <c r="B51" s="40"/>
      <c r="C51" s="41"/>
      <c r="D51" s="41"/>
      <c r="E51" s="386" t="str">
        <f>E11</f>
        <v>D1.4.el - Silnoproudá elektrotechnika</v>
      </c>
      <c r="F51" s="387"/>
      <c r="G51" s="387"/>
      <c r="H51" s="387"/>
      <c r="I51" s="126"/>
      <c r="J51" s="41"/>
      <c r="K51" s="44"/>
    </row>
    <row r="52" spans="2:47" s="1" customFormat="1" ht="6.95" customHeight="1">
      <c r="B52" s="40"/>
      <c r="C52" s="41"/>
      <c r="D52" s="41"/>
      <c r="E52" s="41"/>
      <c r="F52" s="41"/>
      <c r="G52" s="41"/>
      <c r="H52" s="41"/>
      <c r="I52" s="126"/>
      <c r="J52" s="41"/>
      <c r="K52" s="44"/>
    </row>
    <row r="53" spans="2:47" s="1" customFormat="1" ht="18" customHeight="1">
      <c r="B53" s="40"/>
      <c r="C53" s="36" t="s">
        <v>25</v>
      </c>
      <c r="D53" s="41"/>
      <c r="E53" s="41"/>
      <c r="F53" s="34" t="str">
        <f>F14</f>
        <v>Květnice</v>
      </c>
      <c r="G53" s="41"/>
      <c r="H53" s="41"/>
      <c r="I53" s="127" t="s">
        <v>27</v>
      </c>
      <c r="J53" s="128" t="str">
        <f>IF(J14="","",J14)</f>
        <v>3. 9. 2016</v>
      </c>
      <c r="K53" s="44"/>
    </row>
    <row r="54" spans="2:47" s="1" customFormat="1" ht="6.95" customHeight="1">
      <c r="B54" s="40"/>
      <c r="C54" s="41"/>
      <c r="D54" s="41"/>
      <c r="E54" s="41"/>
      <c r="F54" s="41"/>
      <c r="G54" s="41"/>
      <c r="H54" s="41"/>
      <c r="I54" s="126"/>
      <c r="J54" s="41"/>
      <c r="K54" s="44"/>
    </row>
    <row r="55" spans="2:47" s="1" customFormat="1">
      <c r="B55" s="40"/>
      <c r="C55" s="36" t="s">
        <v>31</v>
      </c>
      <c r="D55" s="41"/>
      <c r="E55" s="41"/>
      <c r="F55" s="34" t="str">
        <f>E17</f>
        <v>Obec Květnice</v>
      </c>
      <c r="G55" s="41"/>
      <c r="H55" s="41"/>
      <c r="I55" s="127" t="s">
        <v>37</v>
      </c>
      <c r="J55" s="34" t="str">
        <f>E23</f>
        <v>MK Profi Hradec Králové s.r.o.</v>
      </c>
      <c r="K55" s="44"/>
    </row>
    <row r="56" spans="2:47" s="1" customFormat="1" ht="14.45" customHeight="1">
      <c r="B56" s="40"/>
      <c r="C56" s="36" t="s">
        <v>35</v>
      </c>
      <c r="D56" s="41"/>
      <c r="E56" s="41"/>
      <c r="F56" s="34" t="str">
        <f>IF(E20="","",E20)</f>
        <v/>
      </c>
      <c r="G56" s="41"/>
      <c r="H56" s="41"/>
      <c r="I56" s="126"/>
      <c r="J56" s="41"/>
      <c r="K56" s="44"/>
    </row>
    <row r="57" spans="2:47" s="1" customFormat="1" ht="10.35" customHeight="1">
      <c r="B57" s="40"/>
      <c r="C57" s="41"/>
      <c r="D57" s="41"/>
      <c r="E57" s="41"/>
      <c r="F57" s="41"/>
      <c r="G57" s="41"/>
      <c r="H57" s="41"/>
      <c r="I57" s="126"/>
      <c r="J57" s="41"/>
      <c r="K57" s="44"/>
    </row>
    <row r="58" spans="2:47" s="1" customFormat="1" ht="29.25" customHeight="1">
      <c r="B58" s="40"/>
      <c r="C58" s="152" t="s">
        <v>139</v>
      </c>
      <c r="D58" s="140"/>
      <c r="E58" s="140"/>
      <c r="F58" s="140"/>
      <c r="G58" s="140"/>
      <c r="H58" s="140"/>
      <c r="I58" s="153"/>
      <c r="J58" s="154" t="s">
        <v>140</v>
      </c>
      <c r="K58" s="155"/>
    </row>
    <row r="59" spans="2:47" s="1" customFormat="1" ht="10.35" customHeight="1">
      <c r="B59" s="40"/>
      <c r="C59" s="41"/>
      <c r="D59" s="41"/>
      <c r="E59" s="41"/>
      <c r="F59" s="41"/>
      <c r="G59" s="41"/>
      <c r="H59" s="41"/>
      <c r="I59" s="126"/>
      <c r="J59" s="41"/>
      <c r="K59" s="44"/>
    </row>
    <row r="60" spans="2:47" s="1" customFormat="1" ht="29.25" customHeight="1">
      <c r="B60" s="40"/>
      <c r="C60" s="156" t="s">
        <v>141</v>
      </c>
      <c r="D60" s="41"/>
      <c r="E60" s="41"/>
      <c r="F60" s="41"/>
      <c r="G60" s="41"/>
      <c r="H60" s="41"/>
      <c r="I60" s="126"/>
      <c r="J60" s="136">
        <f>J86</f>
        <v>0</v>
      </c>
      <c r="K60" s="44"/>
      <c r="AU60" s="23" t="s">
        <v>142</v>
      </c>
    </row>
    <row r="61" spans="2:47" s="8" customFormat="1" ht="24.95" customHeight="1">
      <c r="B61" s="157"/>
      <c r="C61" s="158"/>
      <c r="D61" s="159" t="s">
        <v>392</v>
      </c>
      <c r="E61" s="160"/>
      <c r="F61" s="160"/>
      <c r="G61" s="160"/>
      <c r="H61" s="160"/>
      <c r="I61" s="161"/>
      <c r="J61" s="162">
        <f>J87</f>
        <v>0</v>
      </c>
      <c r="K61" s="163"/>
    </row>
    <row r="62" spans="2:47" s="9" customFormat="1" ht="19.899999999999999" customHeight="1">
      <c r="B62" s="164"/>
      <c r="C62" s="165"/>
      <c r="D62" s="166" t="s">
        <v>1615</v>
      </c>
      <c r="E62" s="167"/>
      <c r="F62" s="167"/>
      <c r="G62" s="167"/>
      <c r="H62" s="167"/>
      <c r="I62" s="168"/>
      <c r="J62" s="169">
        <f>J88</f>
        <v>0</v>
      </c>
      <c r="K62" s="170"/>
    </row>
    <row r="63" spans="2:47" s="9" customFormat="1" ht="19.899999999999999" customHeight="1">
      <c r="B63" s="164"/>
      <c r="C63" s="165"/>
      <c r="D63" s="166" t="s">
        <v>1616</v>
      </c>
      <c r="E63" s="167"/>
      <c r="F63" s="167"/>
      <c r="G63" s="167"/>
      <c r="H63" s="167"/>
      <c r="I63" s="168"/>
      <c r="J63" s="169">
        <f>J135</f>
        <v>0</v>
      </c>
      <c r="K63" s="170"/>
    </row>
    <row r="64" spans="2:47" s="9" customFormat="1" ht="19.899999999999999" customHeight="1">
      <c r="B64" s="164"/>
      <c r="C64" s="165"/>
      <c r="D64" s="166" t="s">
        <v>1617</v>
      </c>
      <c r="E64" s="167"/>
      <c r="F64" s="167"/>
      <c r="G64" s="167"/>
      <c r="H64" s="167"/>
      <c r="I64" s="168"/>
      <c r="J64" s="169">
        <f>J185</f>
        <v>0</v>
      </c>
      <c r="K64" s="170"/>
    </row>
    <row r="65" spans="2:12" s="1" customFormat="1" ht="21.75" customHeight="1">
      <c r="B65" s="40"/>
      <c r="C65" s="41"/>
      <c r="D65" s="41"/>
      <c r="E65" s="41"/>
      <c r="F65" s="41"/>
      <c r="G65" s="41"/>
      <c r="H65" s="41"/>
      <c r="I65" s="126"/>
      <c r="J65" s="41"/>
      <c r="K65" s="44"/>
    </row>
    <row r="66" spans="2:12" s="1" customFormat="1" ht="6.95" customHeight="1">
      <c r="B66" s="55"/>
      <c r="C66" s="56"/>
      <c r="D66" s="56"/>
      <c r="E66" s="56"/>
      <c r="F66" s="56"/>
      <c r="G66" s="56"/>
      <c r="H66" s="56"/>
      <c r="I66" s="147"/>
      <c r="J66" s="56"/>
      <c r="K66" s="57"/>
    </row>
    <row r="70" spans="2:12" s="1" customFormat="1" ht="6.95" customHeight="1">
      <c r="B70" s="58"/>
      <c r="C70" s="59"/>
      <c r="D70" s="59"/>
      <c r="E70" s="59"/>
      <c r="F70" s="59"/>
      <c r="G70" s="59"/>
      <c r="H70" s="59"/>
      <c r="I70" s="150"/>
      <c r="J70" s="59"/>
      <c r="K70" s="59"/>
      <c r="L70" s="60"/>
    </row>
    <row r="71" spans="2:12" s="1" customFormat="1" ht="36.950000000000003" customHeight="1">
      <c r="B71" s="40"/>
      <c r="C71" s="61" t="s">
        <v>149</v>
      </c>
      <c r="D71" s="62"/>
      <c r="E71" s="62"/>
      <c r="F71" s="62"/>
      <c r="G71" s="62"/>
      <c r="H71" s="62"/>
      <c r="I71" s="171"/>
      <c r="J71" s="62"/>
      <c r="K71" s="62"/>
      <c r="L71" s="60"/>
    </row>
    <row r="72" spans="2:12" s="1" customFormat="1" ht="6.95" customHeight="1">
      <c r="B72" s="40"/>
      <c r="C72" s="62"/>
      <c r="D72" s="62"/>
      <c r="E72" s="62"/>
      <c r="F72" s="62"/>
      <c r="G72" s="62"/>
      <c r="H72" s="62"/>
      <c r="I72" s="171"/>
      <c r="J72" s="62"/>
      <c r="K72" s="62"/>
      <c r="L72" s="60"/>
    </row>
    <row r="73" spans="2:12" s="1" customFormat="1" ht="14.45" customHeight="1">
      <c r="B73" s="40"/>
      <c r="C73" s="64" t="s">
        <v>18</v>
      </c>
      <c r="D73" s="62"/>
      <c r="E73" s="62"/>
      <c r="F73" s="62"/>
      <c r="G73" s="62"/>
      <c r="H73" s="62"/>
      <c r="I73" s="171"/>
      <c r="J73" s="62"/>
      <c r="K73" s="62"/>
      <c r="L73" s="60"/>
    </row>
    <row r="74" spans="2:12" s="1" customFormat="1" ht="22.5" customHeight="1">
      <c r="B74" s="40"/>
      <c r="C74" s="62"/>
      <c r="D74" s="62"/>
      <c r="E74" s="388" t="str">
        <f>E7</f>
        <v>Rozšíření kapacity ČOV Květnice na cílový stav 4 500 EO</v>
      </c>
      <c r="F74" s="389"/>
      <c r="G74" s="389"/>
      <c r="H74" s="389"/>
      <c r="I74" s="171"/>
      <c r="J74" s="62"/>
      <c r="K74" s="62"/>
      <c r="L74" s="60"/>
    </row>
    <row r="75" spans="2:12">
      <c r="B75" s="27"/>
      <c r="C75" s="64" t="s">
        <v>136</v>
      </c>
      <c r="D75" s="261"/>
      <c r="E75" s="261"/>
      <c r="F75" s="261"/>
      <c r="G75" s="261"/>
      <c r="H75" s="261"/>
      <c r="J75" s="261"/>
      <c r="K75" s="261"/>
      <c r="L75" s="262"/>
    </row>
    <row r="76" spans="2:12" s="1" customFormat="1" ht="22.5" customHeight="1">
      <c r="B76" s="40"/>
      <c r="C76" s="62"/>
      <c r="D76" s="62"/>
      <c r="E76" s="388" t="s">
        <v>1612</v>
      </c>
      <c r="F76" s="390"/>
      <c r="G76" s="390"/>
      <c r="H76" s="390"/>
      <c r="I76" s="171"/>
      <c r="J76" s="62"/>
      <c r="K76" s="62"/>
      <c r="L76" s="60"/>
    </row>
    <row r="77" spans="2:12" s="1" customFormat="1" ht="14.45" customHeight="1">
      <c r="B77" s="40"/>
      <c r="C77" s="64" t="s">
        <v>1613</v>
      </c>
      <c r="D77" s="62"/>
      <c r="E77" s="62"/>
      <c r="F77" s="62"/>
      <c r="G77" s="62"/>
      <c r="H77" s="62"/>
      <c r="I77" s="171"/>
      <c r="J77" s="62"/>
      <c r="K77" s="62"/>
      <c r="L77" s="60"/>
    </row>
    <row r="78" spans="2:12" s="1" customFormat="1" ht="23.25" customHeight="1">
      <c r="B78" s="40"/>
      <c r="C78" s="62"/>
      <c r="D78" s="62"/>
      <c r="E78" s="360" t="str">
        <f>E11</f>
        <v>D1.4.el - Silnoproudá elektrotechnika</v>
      </c>
      <c r="F78" s="390"/>
      <c r="G78" s="390"/>
      <c r="H78" s="390"/>
      <c r="I78" s="171"/>
      <c r="J78" s="62"/>
      <c r="K78" s="62"/>
      <c r="L78" s="60"/>
    </row>
    <row r="79" spans="2:12" s="1" customFormat="1" ht="6.95" customHeight="1">
      <c r="B79" s="40"/>
      <c r="C79" s="62"/>
      <c r="D79" s="62"/>
      <c r="E79" s="62"/>
      <c r="F79" s="62"/>
      <c r="G79" s="62"/>
      <c r="H79" s="62"/>
      <c r="I79" s="171"/>
      <c r="J79" s="62"/>
      <c r="K79" s="62"/>
      <c r="L79" s="60"/>
    </row>
    <row r="80" spans="2:12" s="1" customFormat="1" ht="18" customHeight="1">
      <c r="B80" s="40"/>
      <c r="C80" s="64" t="s">
        <v>25</v>
      </c>
      <c r="D80" s="62"/>
      <c r="E80" s="62"/>
      <c r="F80" s="172" t="str">
        <f>F14</f>
        <v>Květnice</v>
      </c>
      <c r="G80" s="62"/>
      <c r="H80" s="62"/>
      <c r="I80" s="173" t="s">
        <v>27</v>
      </c>
      <c r="J80" s="72" t="str">
        <f>IF(J14="","",J14)</f>
        <v>3. 9. 2016</v>
      </c>
      <c r="K80" s="62"/>
      <c r="L80" s="60"/>
    </row>
    <row r="81" spans="2:65" s="1" customFormat="1" ht="6.95" customHeight="1">
      <c r="B81" s="40"/>
      <c r="C81" s="62"/>
      <c r="D81" s="62"/>
      <c r="E81" s="62"/>
      <c r="F81" s="62"/>
      <c r="G81" s="62"/>
      <c r="H81" s="62"/>
      <c r="I81" s="171"/>
      <c r="J81" s="62"/>
      <c r="K81" s="62"/>
      <c r="L81" s="60"/>
    </row>
    <row r="82" spans="2:65" s="1" customFormat="1">
      <c r="B82" s="40"/>
      <c r="C82" s="64" t="s">
        <v>31</v>
      </c>
      <c r="D82" s="62"/>
      <c r="E82" s="62"/>
      <c r="F82" s="172" t="str">
        <f>E17</f>
        <v>Obec Květnice</v>
      </c>
      <c r="G82" s="62"/>
      <c r="H82" s="62"/>
      <c r="I82" s="173" t="s">
        <v>37</v>
      </c>
      <c r="J82" s="172" t="str">
        <f>E23</f>
        <v>MK Profi Hradec Králové s.r.o.</v>
      </c>
      <c r="K82" s="62"/>
      <c r="L82" s="60"/>
    </row>
    <row r="83" spans="2:65" s="1" customFormat="1" ht="14.45" customHeight="1">
      <c r="B83" s="40"/>
      <c r="C83" s="64" t="s">
        <v>35</v>
      </c>
      <c r="D83" s="62"/>
      <c r="E83" s="62"/>
      <c r="F83" s="172" t="str">
        <f>IF(E20="","",E20)</f>
        <v/>
      </c>
      <c r="G83" s="62"/>
      <c r="H83" s="62"/>
      <c r="I83" s="171"/>
      <c r="J83" s="62"/>
      <c r="K83" s="62"/>
      <c r="L83" s="60"/>
    </row>
    <row r="84" spans="2:65" s="1" customFormat="1" ht="10.35" customHeight="1">
      <c r="B84" s="40"/>
      <c r="C84" s="62"/>
      <c r="D84" s="62"/>
      <c r="E84" s="62"/>
      <c r="F84" s="62"/>
      <c r="G84" s="62"/>
      <c r="H84" s="62"/>
      <c r="I84" s="171"/>
      <c r="J84" s="62"/>
      <c r="K84" s="62"/>
      <c r="L84" s="60"/>
    </row>
    <row r="85" spans="2:65" s="10" customFormat="1" ht="29.25" customHeight="1">
      <c r="B85" s="174"/>
      <c r="C85" s="175" t="s">
        <v>150</v>
      </c>
      <c r="D85" s="176" t="s">
        <v>60</v>
      </c>
      <c r="E85" s="176" t="s">
        <v>56</v>
      </c>
      <c r="F85" s="176" t="s">
        <v>151</v>
      </c>
      <c r="G85" s="176" t="s">
        <v>152</v>
      </c>
      <c r="H85" s="176" t="s">
        <v>153</v>
      </c>
      <c r="I85" s="177" t="s">
        <v>154</v>
      </c>
      <c r="J85" s="176" t="s">
        <v>140</v>
      </c>
      <c r="K85" s="178" t="s">
        <v>155</v>
      </c>
      <c r="L85" s="179"/>
      <c r="M85" s="80" t="s">
        <v>156</v>
      </c>
      <c r="N85" s="81" t="s">
        <v>45</v>
      </c>
      <c r="O85" s="81" t="s">
        <v>157</v>
      </c>
      <c r="P85" s="81" t="s">
        <v>158</v>
      </c>
      <c r="Q85" s="81" t="s">
        <v>159</v>
      </c>
      <c r="R85" s="81" t="s">
        <v>160</v>
      </c>
      <c r="S85" s="81" t="s">
        <v>161</v>
      </c>
      <c r="T85" s="82" t="s">
        <v>162</v>
      </c>
    </row>
    <row r="86" spans="2:65" s="1" customFormat="1" ht="29.25" customHeight="1">
      <c r="B86" s="40"/>
      <c r="C86" s="86" t="s">
        <v>141</v>
      </c>
      <c r="D86" s="62"/>
      <c r="E86" s="62"/>
      <c r="F86" s="62"/>
      <c r="G86" s="62"/>
      <c r="H86" s="62"/>
      <c r="I86" s="171"/>
      <c r="J86" s="180">
        <f>BK86</f>
        <v>0</v>
      </c>
      <c r="K86" s="62"/>
      <c r="L86" s="60"/>
      <c r="M86" s="83"/>
      <c r="N86" s="84"/>
      <c r="O86" s="84"/>
      <c r="P86" s="181">
        <f>P87</f>
        <v>0</v>
      </c>
      <c r="Q86" s="84"/>
      <c r="R86" s="181">
        <f>R87</f>
        <v>0</v>
      </c>
      <c r="S86" s="84"/>
      <c r="T86" s="182">
        <f>T87</f>
        <v>0</v>
      </c>
      <c r="AT86" s="23" t="s">
        <v>74</v>
      </c>
      <c r="AU86" s="23" t="s">
        <v>142</v>
      </c>
      <c r="BK86" s="183">
        <f>BK87</f>
        <v>0</v>
      </c>
    </row>
    <row r="87" spans="2:65" s="11" customFormat="1" ht="37.35" customHeight="1">
      <c r="B87" s="184"/>
      <c r="C87" s="185"/>
      <c r="D87" s="186" t="s">
        <v>74</v>
      </c>
      <c r="E87" s="187" t="s">
        <v>163</v>
      </c>
      <c r="F87" s="187" t="s">
        <v>405</v>
      </c>
      <c r="G87" s="185"/>
      <c r="H87" s="185"/>
      <c r="I87" s="188"/>
      <c r="J87" s="189">
        <f>BK87</f>
        <v>0</v>
      </c>
      <c r="K87" s="185"/>
      <c r="L87" s="190"/>
      <c r="M87" s="191"/>
      <c r="N87" s="192"/>
      <c r="O87" s="192"/>
      <c r="P87" s="193">
        <f>P88+P135+P185</f>
        <v>0</v>
      </c>
      <c r="Q87" s="192"/>
      <c r="R87" s="193">
        <f>R88+R135+R185</f>
        <v>0</v>
      </c>
      <c r="S87" s="192"/>
      <c r="T87" s="194">
        <f>T88+T135+T185</f>
        <v>0</v>
      </c>
      <c r="AR87" s="195" t="s">
        <v>24</v>
      </c>
      <c r="AT87" s="196" t="s">
        <v>74</v>
      </c>
      <c r="AU87" s="196" t="s">
        <v>75</v>
      </c>
      <c r="AY87" s="195" t="s">
        <v>165</v>
      </c>
      <c r="BK87" s="197">
        <f>BK88+BK135+BK185</f>
        <v>0</v>
      </c>
    </row>
    <row r="88" spans="2:65" s="11" customFormat="1" ht="19.899999999999999" customHeight="1">
      <c r="B88" s="184"/>
      <c r="C88" s="185"/>
      <c r="D88" s="198" t="s">
        <v>74</v>
      </c>
      <c r="E88" s="199" t="s">
        <v>1618</v>
      </c>
      <c r="F88" s="199" t="s">
        <v>1619</v>
      </c>
      <c r="G88" s="185"/>
      <c r="H88" s="185"/>
      <c r="I88" s="188"/>
      <c r="J88" s="200">
        <f>BK88</f>
        <v>0</v>
      </c>
      <c r="K88" s="185"/>
      <c r="L88" s="190"/>
      <c r="M88" s="191"/>
      <c r="N88" s="192"/>
      <c r="O88" s="192"/>
      <c r="P88" s="193">
        <f>SUM(P89:P134)</f>
        <v>0</v>
      </c>
      <c r="Q88" s="192"/>
      <c r="R88" s="193">
        <f>SUM(R89:R134)</f>
        <v>0</v>
      </c>
      <c r="S88" s="192"/>
      <c r="T88" s="194">
        <f>SUM(T89:T134)</f>
        <v>0</v>
      </c>
      <c r="AR88" s="195" t="s">
        <v>24</v>
      </c>
      <c r="AT88" s="196" t="s">
        <v>74</v>
      </c>
      <c r="AU88" s="196" t="s">
        <v>24</v>
      </c>
      <c r="AY88" s="195" t="s">
        <v>165</v>
      </c>
      <c r="BK88" s="197">
        <f>SUM(BK89:BK134)</f>
        <v>0</v>
      </c>
    </row>
    <row r="89" spans="2:65" s="1" customFormat="1" ht="22.5" customHeight="1">
      <c r="B89" s="40"/>
      <c r="C89" s="213" t="s">
        <v>24</v>
      </c>
      <c r="D89" s="213" t="s">
        <v>224</v>
      </c>
      <c r="E89" s="214" t="s">
        <v>1620</v>
      </c>
      <c r="F89" s="215" t="s">
        <v>1621</v>
      </c>
      <c r="G89" s="216" t="s">
        <v>190</v>
      </c>
      <c r="H89" s="217">
        <v>150</v>
      </c>
      <c r="I89" s="218"/>
      <c r="J89" s="219">
        <f t="shared" ref="J89:J134" si="0">ROUND(I89*H89,2)</f>
        <v>0</v>
      </c>
      <c r="K89" s="215" t="s">
        <v>22</v>
      </c>
      <c r="L89" s="220"/>
      <c r="M89" s="221" t="s">
        <v>22</v>
      </c>
      <c r="N89" s="222" t="s">
        <v>46</v>
      </c>
      <c r="O89" s="41"/>
      <c r="P89" s="210">
        <f t="shared" ref="P89:P134" si="1">O89*H89</f>
        <v>0</v>
      </c>
      <c r="Q89" s="210">
        <v>0</v>
      </c>
      <c r="R89" s="210">
        <f t="shared" ref="R89:R134" si="2">Q89*H89</f>
        <v>0</v>
      </c>
      <c r="S89" s="210">
        <v>0</v>
      </c>
      <c r="T89" s="211">
        <f t="shared" ref="T89:T134" si="3">S89*H89</f>
        <v>0</v>
      </c>
      <c r="AR89" s="23" t="s">
        <v>1622</v>
      </c>
      <c r="AT89" s="23" t="s">
        <v>224</v>
      </c>
      <c r="AU89" s="23" t="s">
        <v>84</v>
      </c>
      <c r="AY89" s="23" t="s">
        <v>165</v>
      </c>
      <c r="BE89" s="212">
        <f t="shared" ref="BE89:BE134" si="4">IF(N89="základní",J89,0)</f>
        <v>0</v>
      </c>
      <c r="BF89" s="212">
        <f t="shared" ref="BF89:BF134" si="5">IF(N89="snížená",J89,0)</f>
        <v>0</v>
      </c>
      <c r="BG89" s="212">
        <f t="shared" ref="BG89:BG134" si="6">IF(N89="zákl. přenesená",J89,0)</f>
        <v>0</v>
      </c>
      <c r="BH89" s="212">
        <f t="shared" ref="BH89:BH134" si="7">IF(N89="sníž. přenesená",J89,0)</f>
        <v>0</v>
      </c>
      <c r="BI89" s="212">
        <f t="shared" ref="BI89:BI134" si="8">IF(N89="nulová",J89,0)</f>
        <v>0</v>
      </c>
      <c r="BJ89" s="23" t="s">
        <v>24</v>
      </c>
      <c r="BK89" s="212">
        <f t="shared" ref="BK89:BK134" si="9">ROUND(I89*H89,2)</f>
        <v>0</v>
      </c>
      <c r="BL89" s="23" t="s">
        <v>658</v>
      </c>
      <c r="BM89" s="23" t="s">
        <v>1623</v>
      </c>
    </row>
    <row r="90" spans="2:65" s="1" customFormat="1" ht="22.5" customHeight="1">
      <c r="B90" s="40"/>
      <c r="C90" s="213" t="s">
        <v>84</v>
      </c>
      <c r="D90" s="213" t="s">
        <v>224</v>
      </c>
      <c r="E90" s="214" t="s">
        <v>1624</v>
      </c>
      <c r="F90" s="215" t="s">
        <v>1625</v>
      </c>
      <c r="G90" s="216" t="s">
        <v>443</v>
      </c>
      <c r="H90" s="217">
        <v>9</v>
      </c>
      <c r="I90" s="218"/>
      <c r="J90" s="219">
        <f t="shared" si="0"/>
        <v>0</v>
      </c>
      <c r="K90" s="215" t="s">
        <v>22</v>
      </c>
      <c r="L90" s="220"/>
      <c r="M90" s="221" t="s">
        <v>22</v>
      </c>
      <c r="N90" s="222" t="s">
        <v>46</v>
      </c>
      <c r="O90" s="41"/>
      <c r="P90" s="210">
        <f t="shared" si="1"/>
        <v>0</v>
      </c>
      <c r="Q90" s="210">
        <v>0</v>
      </c>
      <c r="R90" s="210">
        <f t="shared" si="2"/>
        <v>0</v>
      </c>
      <c r="S90" s="210">
        <v>0</v>
      </c>
      <c r="T90" s="211">
        <f t="shared" si="3"/>
        <v>0</v>
      </c>
      <c r="AR90" s="23" t="s">
        <v>1622</v>
      </c>
      <c r="AT90" s="23" t="s">
        <v>224</v>
      </c>
      <c r="AU90" s="23" t="s">
        <v>84</v>
      </c>
      <c r="AY90" s="23" t="s">
        <v>165</v>
      </c>
      <c r="BE90" s="212">
        <f t="shared" si="4"/>
        <v>0</v>
      </c>
      <c r="BF90" s="212">
        <f t="shared" si="5"/>
        <v>0</v>
      </c>
      <c r="BG90" s="212">
        <f t="shared" si="6"/>
        <v>0</v>
      </c>
      <c r="BH90" s="212">
        <f t="shared" si="7"/>
        <v>0</v>
      </c>
      <c r="BI90" s="212">
        <f t="shared" si="8"/>
        <v>0</v>
      </c>
      <c r="BJ90" s="23" t="s">
        <v>24</v>
      </c>
      <c r="BK90" s="212">
        <f t="shared" si="9"/>
        <v>0</v>
      </c>
      <c r="BL90" s="23" t="s">
        <v>658</v>
      </c>
      <c r="BM90" s="23" t="s">
        <v>1626</v>
      </c>
    </row>
    <row r="91" spans="2:65" s="1" customFormat="1" ht="22.5" customHeight="1">
      <c r="B91" s="40"/>
      <c r="C91" s="213" t="s">
        <v>176</v>
      </c>
      <c r="D91" s="213" t="s">
        <v>224</v>
      </c>
      <c r="E91" s="214" t="s">
        <v>1627</v>
      </c>
      <c r="F91" s="215" t="s">
        <v>1628</v>
      </c>
      <c r="G91" s="216" t="s">
        <v>443</v>
      </c>
      <c r="H91" s="217">
        <v>9</v>
      </c>
      <c r="I91" s="218"/>
      <c r="J91" s="219">
        <f t="shared" si="0"/>
        <v>0</v>
      </c>
      <c r="K91" s="215" t="s">
        <v>22</v>
      </c>
      <c r="L91" s="220"/>
      <c r="M91" s="221" t="s">
        <v>22</v>
      </c>
      <c r="N91" s="222" t="s">
        <v>46</v>
      </c>
      <c r="O91" s="41"/>
      <c r="P91" s="210">
        <f t="shared" si="1"/>
        <v>0</v>
      </c>
      <c r="Q91" s="210">
        <v>0</v>
      </c>
      <c r="R91" s="210">
        <f t="shared" si="2"/>
        <v>0</v>
      </c>
      <c r="S91" s="210">
        <v>0</v>
      </c>
      <c r="T91" s="211">
        <f t="shared" si="3"/>
        <v>0</v>
      </c>
      <c r="AR91" s="23" t="s">
        <v>1622</v>
      </c>
      <c r="AT91" s="23" t="s">
        <v>224</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658</v>
      </c>
      <c r="BM91" s="23" t="s">
        <v>1629</v>
      </c>
    </row>
    <row r="92" spans="2:65" s="1" customFormat="1" ht="22.5" customHeight="1">
      <c r="B92" s="40"/>
      <c r="C92" s="213" t="s">
        <v>171</v>
      </c>
      <c r="D92" s="213" t="s">
        <v>224</v>
      </c>
      <c r="E92" s="214" t="s">
        <v>1630</v>
      </c>
      <c r="F92" s="215" t="s">
        <v>1631</v>
      </c>
      <c r="G92" s="216" t="s">
        <v>443</v>
      </c>
      <c r="H92" s="217">
        <v>13</v>
      </c>
      <c r="I92" s="218"/>
      <c r="J92" s="219">
        <f t="shared" si="0"/>
        <v>0</v>
      </c>
      <c r="K92" s="215" t="s">
        <v>22</v>
      </c>
      <c r="L92" s="220"/>
      <c r="M92" s="221" t="s">
        <v>22</v>
      </c>
      <c r="N92" s="222" t="s">
        <v>46</v>
      </c>
      <c r="O92" s="41"/>
      <c r="P92" s="210">
        <f t="shared" si="1"/>
        <v>0</v>
      </c>
      <c r="Q92" s="210">
        <v>0</v>
      </c>
      <c r="R92" s="210">
        <f t="shared" si="2"/>
        <v>0</v>
      </c>
      <c r="S92" s="210">
        <v>0</v>
      </c>
      <c r="T92" s="211">
        <f t="shared" si="3"/>
        <v>0</v>
      </c>
      <c r="AR92" s="23" t="s">
        <v>1622</v>
      </c>
      <c r="AT92" s="23" t="s">
        <v>224</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658</v>
      </c>
      <c r="BM92" s="23" t="s">
        <v>1632</v>
      </c>
    </row>
    <row r="93" spans="2:65" s="1" customFormat="1" ht="22.5" customHeight="1">
      <c r="B93" s="40"/>
      <c r="C93" s="213" t="s">
        <v>183</v>
      </c>
      <c r="D93" s="213" t="s">
        <v>224</v>
      </c>
      <c r="E93" s="214" t="s">
        <v>1633</v>
      </c>
      <c r="F93" s="215" t="s">
        <v>1634</v>
      </c>
      <c r="G93" s="216" t="s">
        <v>190</v>
      </c>
      <c r="H93" s="217">
        <v>10</v>
      </c>
      <c r="I93" s="218"/>
      <c r="J93" s="219">
        <f t="shared" si="0"/>
        <v>0</v>
      </c>
      <c r="K93" s="215" t="s">
        <v>22</v>
      </c>
      <c r="L93" s="220"/>
      <c r="M93" s="221" t="s">
        <v>22</v>
      </c>
      <c r="N93" s="222" t="s">
        <v>46</v>
      </c>
      <c r="O93" s="41"/>
      <c r="P93" s="210">
        <f t="shared" si="1"/>
        <v>0</v>
      </c>
      <c r="Q93" s="210">
        <v>0</v>
      </c>
      <c r="R93" s="210">
        <f t="shared" si="2"/>
        <v>0</v>
      </c>
      <c r="S93" s="210">
        <v>0</v>
      </c>
      <c r="T93" s="211">
        <f t="shared" si="3"/>
        <v>0</v>
      </c>
      <c r="AR93" s="23" t="s">
        <v>1622</v>
      </c>
      <c r="AT93" s="23" t="s">
        <v>224</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658</v>
      </c>
      <c r="BM93" s="23" t="s">
        <v>1635</v>
      </c>
    </row>
    <row r="94" spans="2:65" s="1" customFormat="1" ht="22.5" customHeight="1">
      <c r="B94" s="40"/>
      <c r="C94" s="213" t="s">
        <v>187</v>
      </c>
      <c r="D94" s="213" t="s">
        <v>224</v>
      </c>
      <c r="E94" s="214" t="s">
        <v>1636</v>
      </c>
      <c r="F94" s="215" t="s">
        <v>1637</v>
      </c>
      <c r="G94" s="216" t="s">
        <v>190</v>
      </c>
      <c r="H94" s="217">
        <v>20</v>
      </c>
      <c r="I94" s="218"/>
      <c r="J94" s="219">
        <f t="shared" si="0"/>
        <v>0</v>
      </c>
      <c r="K94" s="215" t="s">
        <v>22</v>
      </c>
      <c r="L94" s="220"/>
      <c r="M94" s="221" t="s">
        <v>22</v>
      </c>
      <c r="N94" s="222" t="s">
        <v>46</v>
      </c>
      <c r="O94" s="41"/>
      <c r="P94" s="210">
        <f t="shared" si="1"/>
        <v>0</v>
      </c>
      <c r="Q94" s="210">
        <v>0</v>
      </c>
      <c r="R94" s="210">
        <f t="shared" si="2"/>
        <v>0</v>
      </c>
      <c r="S94" s="210">
        <v>0</v>
      </c>
      <c r="T94" s="211">
        <f t="shared" si="3"/>
        <v>0</v>
      </c>
      <c r="AR94" s="23" t="s">
        <v>1622</v>
      </c>
      <c r="AT94" s="23" t="s">
        <v>224</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658</v>
      </c>
      <c r="BM94" s="23" t="s">
        <v>1638</v>
      </c>
    </row>
    <row r="95" spans="2:65" s="1" customFormat="1" ht="22.5" customHeight="1">
      <c r="B95" s="40"/>
      <c r="C95" s="213" t="s">
        <v>192</v>
      </c>
      <c r="D95" s="213" t="s">
        <v>224</v>
      </c>
      <c r="E95" s="214" t="s">
        <v>1639</v>
      </c>
      <c r="F95" s="215" t="s">
        <v>1640</v>
      </c>
      <c r="G95" s="216" t="s">
        <v>190</v>
      </c>
      <c r="H95" s="217">
        <v>30</v>
      </c>
      <c r="I95" s="218"/>
      <c r="J95" s="219">
        <f t="shared" si="0"/>
        <v>0</v>
      </c>
      <c r="K95" s="215" t="s">
        <v>22</v>
      </c>
      <c r="L95" s="220"/>
      <c r="M95" s="221" t="s">
        <v>22</v>
      </c>
      <c r="N95" s="222" t="s">
        <v>46</v>
      </c>
      <c r="O95" s="41"/>
      <c r="P95" s="210">
        <f t="shared" si="1"/>
        <v>0</v>
      </c>
      <c r="Q95" s="210">
        <v>0</v>
      </c>
      <c r="R95" s="210">
        <f t="shared" si="2"/>
        <v>0</v>
      </c>
      <c r="S95" s="210">
        <v>0</v>
      </c>
      <c r="T95" s="211">
        <f t="shared" si="3"/>
        <v>0</v>
      </c>
      <c r="AR95" s="23" t="s">
        <v>1622</v>
      </c>
      <c r="AT95" s="23" t="s">
        <v>224</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658</v>
      </c>
      <c r="BM95" s="23" t="s">
        <v>1641</v>
      </c>
    </row>
    <row r="96" spans="2:65" s="1" customFormat="1" ht="22.5" customHeight="1">
      <c r="B96" s="40"/>
      <c r="C96" s="213" t="s">
        <v>197</v>
      </c>
      <c r="D96" s="213" t="s">
        <v>224</v>
      </c>
      <c r="E96" s="214" t="s">
        <v>1642</v>
      </c>
      <c r="F96" s="215" t="s">
        <v>1643</v>
      </c>
      <c r="G96" s="216" t="s">
        <v>443</v>
      </c>
      <c r="H96" s="217">
        <v>78</v>
      </c>
      <c r="I96" s="218"/>
      <c r="J96" s="219">
        <f t="shared" si="0"/>
        <v>0</v>
      </c>
      <c r="K96" s="215" t="s">
        <v>22</v>
      </c>
      <c r="L96" s="220"/>
      <c r="M96" s="221" t="s">
        <v>22</v>
      </c>
      <c r="N96" s="222" t="s">
        <v>46</v>
      </c>
      <c r="O96" s="41"/>
      <c r="P96" s="210">
        <f t="shared" si="1"/>
        <v>0</v>
      </c>
      <c r="Q96" s="210">
        <v>0</v>
      </c>
      <c r="R96" s="210">
        <f t="shared" si="2"/>
        <v>0</v>
      </c>
      <c r="S96" s="210">
        <v>0</v>
      </c>
      <c r="T96" s="211">
        <f t="shared" si="3"/>
        <v>0</v>
      </c>
      <c r="AR96" s="23" t="s">
        <v>1622</v>
      </c>
      <c r="AT96" s="23" t="s">
        <v>224</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658</v>
      </c>
      <c r="BM96" s="23" t="s">
        <v>1644</v>
      </c>
    </row>
    <row r="97" spans="2:65" s="1" customFormat="1" ht="22.5" customHeight="1">
      <c r="B97" s="40"/>
      <c r="C97" s="213" t="s">
        <v>201</v>
      </c>
      <c r="D97" s="213" t="s">
        <v>224</v>
      </c>
      <c r="E97" s="214" t="s">
        <v>1645</v>
      </c>
      <c r="F97" s="215" t="s">
        <v>1646</v>
      </c>
      <c r="G97" s="216" t="s">
        <v>443</v>
      </c>
      <c r="H97" s="217">
        <v>6</v>
      </c>
      <c r="I97" s="218"/>
      <c r="J97" s="219">
        <f t="shared" si="0"/>
        <v>0</v>
      </c>
      <c r="K97" s="215" t="s">
        <v>22</v>
      </c>
      <c r="L97" s="220"/>
      <c r="M97" s="221" t="s">
        <v>22</v>
      </c>
      <c r="N97" s="222" t="s">
        <v>46</v>
      </c>
      <c r="O97" s="41"/>
      <c r="P97" s="210">
        <f t="shared" si="1"/>
        <v>0</v>
      </c>
      <c r="Q97" s="210">
        <v>0</v>
      </c>
      <c r="R97" s="210">
        <f t="shared" si="2"/>
        <v>0</v>
      </c>
      <c r="S97" s="210">
        <v>0</v>
      </c>
      <c r="T97" s="211">
        <f t="shared" si="3"/>
        <v>0</v>
      </c>
      <c r="AR97" s="23" t="s">
        <v>1622</v>
      </c>
      <c r="AT97" s="23" t="s">
        <v>224</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658</v>
      </c>
      <c r="BM97" s="23" t="s">
        <v>1647</v>
      </c>
    </row>
    <row r="98" spans="2:65" s="1" customFormat="1" ht="22.5" customHeight="1">
      <c r="B98" s="40"/>
      <c r="C98" s="213" t="s">
        <v>29</v>
      </c>
      <c r="D98" s="213" t="s">
        <v>224</v>
      </c>
      <c r="E98" s="214" t="s">
        <v>1648</v>
      </c>
      <c r="F98" s="215" t="s">
        <v>1649</v>
      </c>
      <c r="G98" s="216" t="s">
        <v>443</v>
      </c>
      <c r="H98" s="217">
        <v>4</v>
      </c>
      <c r="I98" s="218"/>
      <c r="J98" s="219">
        <f t="shared" si="0"/>
        <v>0</v>
      </c>
      <c r="K98" s="215" t="s">
        <v>22</v>
      </c>
      <c r="L98" s="220"/>
      <c r="M98" s="221" t="s">
        <v>22</v>
      </c>
      <c r="N98" s="222" t="s">
        <v>46</v>
      </c>
      <c r="O98" s="41"/>
      <c r="P98" s="210">
        <f t="shared" si="1"/>
        <v>0</v>
      </c>
      <c r="Q98" s="210">
        <v>0</v>
      </c>
      <c r="R98" s="210">
        <f t="shared" si="2"/>
        <v>0</v>
      </c>
      <c r="S98" s="210">
        <v>0</v>
      </c>
      <c r="T98" s="211">
        <f t="shared" si="3"/>
        <v>0</v>
      </c>
      <c r="AR98" s="23" t="s">
        <v>1622</v>
      </c>
      <c r="AT98" s="23" t="s">
        <v>224</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658</v>
      </c>
      <c r="BM98" s="23" t="s">
        <v>1650</v>
      </c>
    </row>
    <row r="99" spans="2:65" s="1" customFormat="1" ht="22.5" customHeight="1">
      <c r="B99" s="40"/>
      <c r="C99" s="213" t="s">
        <v>208</v>
      </c>
      <c r="D99" s="213" t="s">
        <v>224</v>
      </c>
      <c r="E99" s="214" t="s">
        <v>1651</v>
      </c>
      <c r="F99" s="215" t="s">
        <v>1652</v>
      </c>
      <c r="G99" s="216" t="s">
        <v>443</v>
      </c>
      <c r="H99" s="217">
        <v>9</v>
      </c>
      <c r="I99" s="218"/>
      <c r="J99" s="219">
        <f t="shared" si="0"/>
        <v>0</v>
      </c>
      <c r="K99" s="215" t="s">
        <v>22</v>
      </c>
      <c r="L99" s="220"/>
      <c r="M99" s="221" t="s">
        <v>22</v>
      </c>
      <c r="N99" s="222" t="s">
        <v>46</v>
      </c>
      <c r="O99" s="41"/>
      <c r="P99" s="210">
        <f t="shared" si="1"/>
        <v>0</v>
      </c>
      <c r="Q99" s="210">
        <v>0</v>
      </c>
      <c r="R99" s="210">
        <f t="shared" si="2"/>
        <v>0</v>
      </c>
      <c r="S99" s="210">
        <v>0</v>
      </c>
      <c r="T99" s="211">
        <f t="shared" si="3"/>
        <v>0</v>
      </c>
      <c r="AR99" s="23" t="s">
        <v>1622</v>
      </c>
      <c r="AT99" s="23" t="s">
        <v>224</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658</v>
      </c>
      <c r="BM99" s="23" t="s">
        <v>1653</v>
      </c>
    </row>
    <row r="100" spans="2:65" s="1" customFormat="1" ht="22.5" customHeight="1">
      <c r="B100" s="40"/>
      <c r="C100" s="213" t="s">
        <v>212</v>
      </c>
      <c r="D100" s="213" t="s">
        <v>224</v>
      </c>
      <c r="E100" s="214" t="s">
        <v>1654</v>
      </c>
      <c r="F100" s="215" t="s">
        <v>1655</v>
      </c>
      <c r="G100" s="216" t="s">
        <v>443</v>
      </c>
      <c r="H100" s="217">
        <v>5</v>
      </c>
      <c r="I100" s="218"/>
      <c r="J100" s="219">
        <f t="shared" si="0"/>
        <v>0</v>
      </c>
      <c r="K100" s="215" t="s">
        <v>22</v>
      </c>
      <c r="L100" s="220"/>
      <c r="M100" s="221" t="s">
        <v>22</v>
      </c>
      <c r="N100" s="222" t="s">
        <v>46</v>
      </c>
      <c r="O100" s="41"/>
      <c r="P100" s="210">
        <f t="shared" si="1"/>
        <v>0</v>
      </c>
      <c r="Q100" s="210">
        <v>0</v>
      </c>
      <c r="R100" s="210">
        <f t="shared" si="2"/>
        <v>0</v>
      </c>
      <c r="S100" s="210">
        <v>0</v>
      </c>
      <c r="T100" s="211">
        <f t="shared" si="3"/>
        <v>0</v>
      </c>
      <c r="AR100" s="23" t="s">
        <v>1622</v>
      </c>
      <c r="AT100" s="23" t="s">
        <v>224</v>
      </c>
      <c r="AU100" s="23" t="s">
        <v>84</v>
      </c>
      <c r="AY100" s="23" t="s">
        <v>165</v>
      </c>
      <c r="BE100" s="212">
        <f t="shared" si="4"/>
        <v>0</v>
      </c>
      <c r="BF100" s="212">
        <f t="shared" si="5"/>
        <v>0</v>
      </c>
      <c r="BG100" s="212">
        <f t="shared" si="6"/>
        <v>0</v>
      </c>
      <c r="BH100" s="212">
        <f t="shared" si="7"/>
        <v>0</v>
      </c>
      <c r="BI100" s="212">
        <f t="shared" si="8"/>
        <v>0</v>
      </c>
      <c r="BJ100" s="23" t="s">
        <v>24</v>
      </c>
      <c r="BK100" s="212">
        <f t="shared" si="9"/>
        <v>0</v>
      </c>
      <c r="BL100" s="23" t="s">
        <v>658</v>
      </c>
      <c r="BM100" s="23" t="s">
        <v>1656</v>
      </c>
    </row>
    <row r="101" spans="2:65" s="1" customFormat="1" ht="22.5" customHeight="1">
      <c r="B101" s="40"/>
      <c r="C101" s="213" t="s">
        <v>216</v>
      </c>
      <c r="D101" s="213" t="s">
        <v>224</v>
      </c>
      <c r="E101" s="214" t="s">
        <v>1657</v>
      </c>
      <c r="F101" s="215" t="s">
        <v>1658</v>
      </c>
      <c r="G101" s="216" t="s">
        <v>443</v>
      </c>
      <c r="H101" s="217">
        <v>6</v>
      </c>
      <c r="I101" s="218"/>
      <c r="J101" s="219">
        <f t="shared" si="0"/>
        <v>0</v>
      </c>
      <c r="K101" s="215" t="s">
        <v>22</v>
      </c>
      <c r="L101" s="220"/>
      <c r="M101" s="221" t="s">
        <v>22</v>
      </c>
      <c r="N101" s="222" t="s">
        <v>46</v>
      </c>
      <c r="O101" s="41"/>
      <c r="P101" s="210">
        <f t="shared" si="1"/>
        <v>0</v>
      </c>
      <c r="Q101" s="210">
        <v>0</v>
      </c>
      <c r="R101" s="210">
        <f t="shared" si="2"/>
        <v>0</v>
      </c>
      <c r="S101" s="210">
        <v>0</v>
      </c>
      <c r="T101" s="211">
        <f t="shared" si="3"/>
        <v>0</v>
      </c>
      <c r="AR101" s="23" t="s">
        <v>1622</v>
      </c>
      <c r="AT101" s="23" t="s">
        <v>224</v>
      </c>
      <c r="AU101" s="23" t="s">
        <v>84</v>
      </c>
      <c r="AY101" s="23" t="s">
        <v>165</v>
      </c>
      <c r="BE101" s="212">
        <f t="shared" si="4"/>
        <v>0</v>
      </c>
      <c r="BF101" s="212">
        <f t="shared" si="5"/>
        <v>0</v>
      </c>
      <c r="BG101" s="212">
        <f t="shared" si="6"/>
        <v>0</v>
      </c>
      <c r="BH101" s="212">
        <f t="shared" si="7"/>
        <v>0</v>
      </c>
      <c r="BI101" s="212">
        <f t="shared" si="8"/>
        <v>0</v>
      </c>
      <c r="BJ101" s="23" t="s">
        <v>24</v>
      </c>
      <c r="BK101" s="212">
        <f t="shared" si="9"/>
        <v>0</v>
      </c>
      <c r="BL101" s="23" t="s">
        <v>658</v>
      </c>
      <c r="BM101" s="23" t="s">
        <v>1659</v>
      </c>
    </row>
    <row r="102" spans="2:65" s="1" customFormat="1" ht="22.5" customHeight="1">
      <c r="B102" s="40"/>
      <c r="C102" s="213" t="s">
        <v>220</v>
      </c>
      <c r="D102" s="213" t="s">
        <v>224</v>
      </c>
      <c r="E102" s="214" t="s">
        <v>1660</v>
      </c>
      <c r="F102" s="215" t="s">
        <v>1661</v>
      </c>
      <c r="G102" s="216" t="s">
        <v>443</v>
      </c>
      <c r="H102" s="217">
        <v>3</v>
      </c>
      <c r="I102" s="218"/>
      <c r="J102" s="219">
        <f t="shared" si="0"/>
        <v>0</v>
      </c>
      <c r="K102" s="215" t="s">
        <v>22</v>
      </c>
      <c r="L102" s="220"/>
      <c r="M102" s="221" t="s">
        <v>22</v>
      </c>
      <c r="N102" s="222" t="s">
        <v>46</v>
      </c>
      <c r="O102" s="41"/>
      <c r="P102" s="210">
        <f t="shared" si="1"/>
        <v>0</v>
      </c>
      <c r="Q102" s="210">
        <v>0</v>
      </c>
      <c r="R102" s="210">
        <f t="shared" si="2"/>
        <v>0</v>
      </c>
      <c r="S102" s="210">
        <v>0</v>
      </c>
      <c r="T102" s="211">
        <f t="shared" si="3"/>
        <v>0</v>
      </c>
      <c r="AR102" s="23" t="s">
        <v>1622</v>
      </c>
      <c r="AT102" s="23" t="s">
        <v>224</v>
      </c>
      <c r="AU102" s="23" t="s">
        <v>84</v>
      </c>
      <c r="AY102" s="23" t="s">
        <v>165</v>
      </c>
      <c r="BE102" s="212">
        <f t="shared" si="4"/>
        <v>0</v>
      </c>
      <c r="BF102" s="212">
        <f t="shared" si="5"/>
        <v>0</v>
      </c>
      <c r="BG102" s="212">
        <f t="shared" si="6"/>
        <v>0</v>
      </c>
      <c r="BH102" s="212">
        <f t="shared" si="7"/>
        <v>0</v>
      </c>
      <c r="BI102" s="212">
        <f t="shared" si="8"/>
        <v>0</v>
      </c>
      <c r="BJ102" s="23" t="s">
        <v>24</v>
      </c>
      <c r="BK102" s="212">
        <f t="shared" si="9"/>
        <v>0</v>
      </c>
      <c r="BL102" s="23" t="s">
        <v>658</v>
      </c>
      <c r="BM102" s="23" t="s">
        <v>1662</v>
      </c>
    </row>
    <row r="103" spans="2:65" s="1" customFormat="1" ht="22.5" customHeight="1">
      <c r="B103" s="40"/>
      <c r="C103" s="213" t="s">
        <v>10</v>
      </c>
      <c r="D103" s="213" t="s">
        <v>224</v>
      </c>
      <c r="E103" s="214" t="s">
        <v>1663</v>
      </c>
      <c r="F103" s="215" t="s">
        <v>1664</v>
      </c>
      <c r="G103" s="216" t="s">
        <v>443</v>
      </c>
      <c r="H103" s="217">
        <v>6</v>
      </c>
      <c r="I103" s="218"/>
      <c r="J103" s="219">
        <f t="shared" si="0"/>
        <v>0</v>
      </c>
      <c r="K103" s="215" t="s">
        <v>22</v>
      </c>
      <c r="L103" s="220"/>
      <c r="M103" s="221" t="s">
        <v>22</v>
      </c>
      <c r="N103" s="222" t="s">
        <v>46</v>
      </c>
      <c r="O103" s="41"/>
      <c r="P103" s="210">
        <f t="shared" si="1"/>
        <v>0</v>
      </c>
      <c r="Q103" s="210">
        <v>0</v>
      </c>
      <c r="R103" s="210">
        <f t="shared" si="2"/>
        <v>0</v>
      </c>
      <c r="S103" s="210">
        <v>0</v>
      </c>
      <c r="T103" s="211">
        <f t="shared" si="3"/>
        <v>0</v>
      </c>
      <c r="AR103" s="23" t="s">
        <v>1622</v>
      </c>
      <c r="AT103" s="23" t="s">
        <v>224</v>
      </c>
      <c r="AU103" s="23" t="s">
        <v>84</v>
      </c>
      <c r="AY103" s="23" t="s">
        <v>165</v>
      </c>
      <c r="BE103" s="212">
        <f t="shared" si="4"/>
        <v>0</v>
      </c>
      <c r="BF103" s="212">
        <f t="shared" si="5"/>
        <v>0</v>
      </c>
      <c r="BG103" s="212">
        <f t="shared" si="6"/>
        <v>0</v>
      </c>
      <c r="BH103" s="212">
        <f t="shared" si="7"/>
        <v>0</v>
      </c>
      <c r="BI103" s="212">
        <f t="shared" si="8"/>
        <v>0</v>
      </c>
      <c r="BJ103" s="23" t="s">
        <v>24</v>
      </c>
      <c r="BK103" s="212">
        <f t="shared" si="9"/>
        <v>0</v>
      </c>
      <c r="BL103" s="23" t="s">
        <v>658</v>
      </c>
      <c r="BM103" s="23" t="s">
        <v>1665</v>
      </c>
    </row>
    <row r="104" spans="2:65" s="1" customFormat="1" ht="22.5" customHeight="1">
      <c r="B104" s="40"/>
      <c r="C104" s="213" t="s">
        <v>229</v>
      </c>
      <c r="D104" s="213" t="s">
        <v>224</v>
      </c>
      <c r="E104" s="214" t="s">
        <v>1666</v>
      </c>
      <c r="F104" s="215" t="s">
        <v>1667</v>
      </c>
      <c r="G104" s="216" t="s">
        <v>443</v>
      </c>
      <c r="H104" s="217">
        <v>4</v>
      </c>
      <c r="I104" s="218"/>
      <c r="J104" s="219">
        <f t="shared" si="0"/>
        <v>0</v>
      </c>
      <c r="K104" s="215" t="s">
        <v>22</v>
      </c>
      <c r="L104" s="220"/>
      <c r="M104" s="221" t="s">
        <v>22</v>
      </c>
      <c r="N104" s="222" t="s">
        <v>46</v>
      </c>
      <c r="O104" s="41"/>
      <c r="P104" s="210">
        <f t="shared" si="1"/>
        <v>0</v>
      </c>
      <c r="Q104" s="210">
        <v>0</v>
      </c>
      <c r="R104" s="210">
        <f t="shared" si="2"/>
        <v>0</v>
      </c>
      <c r="S104" s="210">
        <v>0</v>
      </c>
      <c r="T104" s="211">
        <f t="shared" si="3"/>
        <v>0</v>
      </c>
      <c r="AR104" s="23" t="s">
        <v>1622</v>
      </c>
      <c r="AT104" s="23" t="s">
        <v>224</v>
      </c>
      <c r="AU104" s="23" t="s">
        <v>84</v>
      </c>
      <c r="AY104" s="23" t="s">
        <v>165</v>
      </c>
      <c r="BE104" s="212">
        <f t="shared" si="4"/>
        <v>0</v>
      </c>
      <c r="BF104" s="212">
        <f t="shared" si="5"/>
        <v>0</v>
      </c>
      <c r="BG104" s="212">
        <f t="shared" si="6"/>
        <v>0</v>
      </c>
      <c r="BH104" s="212">
        <f t="shared" si="7"/>
        <v>0</v>
      </c>
      <c r="BI104" s="212">
        <f t="shared" si="8"/>
        <v>0</v>
      </c>
      <c r="BJ104" s="23" t="s">
        <v>24</v>
      </c>
      <c r="BK104" s="212">
        <f t="shared" si="9"/>
        <v>0</v>
      </c>
      <c r="BL104" s="23" t="s">
        <v>658</v>
      </c>
      <c r="BM104" s="23" t="s">
        <v>1668</v>
      </c>
    </row>
    <row r="105" spans="2:65" s="1" customFormat="1" ht="22.5" customHeight="1">
      <c r="B105" s="40"/>
      <c r="C105" s="213" t="s">
        <v>233</v>
      </c>
      <c r="D105" s="213" t="s">
        <v>224</v>
      </c>
      <c r="E105" s="214" t="s">
        <v>1669</v>
      </c>
      <c r="F105" s="215" t="s">
        <v>1670</v>
      </c>
      <c r="G105" s="216" t="s">
        <v>443</v>
      </c>
      <c r="H105" s="217">
        <v>2</v>
      </c>
      <c r="I105" s="218"/>
      <c r="J105" s="219">
        <f t="shared" si="0"/>
        <v>0</v>
      </c>
      <c r="K105" s="215" t="s">
        <v>22</v>
      </c>
      <c r="L105" s="220"/>
      <c r="M105" s="221" t="s">
        <v>22</v>
      </c>
      <c r="N105" s="222" t="s">
        <v>46</v>
      </c>
      <c r="O105" s="41"/>
      <c r="P105" s="210">
        <f t="shared" si="1"/>
        <v>0</v>
      </c>
      <c r="Q105" s="210">
        <v>0</v>
      </c>
      <c r="R105" s="210">
        <f t="shared" si="2"/>
        <v>0</v>
      </c>
      <c r="S105" s="210">
        <v>0</v>
      </c>
      <c r="T105" s="211">
        <f t="shared" si="3"/>
        <v>0</v>
      </c>
      <c r="AR105" s="23" t="s">
        <v>1622</v>
      </c>
      <c r="AT105" s="23" t="s">
        <v>224</v>
      </c>
      <c r="AU105" s="23" t="s">
        <v>84</v>
      </c>
      <c r="AY105" s="23" t="s">
        <v>165</v>
      </c>
      <c r="BE105" s="212">
        <f t="shared" si="4"/>
        <v>0</v>
      </c>
      <c r="BF105" s="212">
        <f t="shared" si="5"/>
        <v>0</v>
      </c>
      <c r="BG105" s="212">
        <f t="shared" si="6"/>
        <v>0</v>
      </c>
      <c r="BH105" s="212">
        <f t="shared" si="7"/>
        <v>0</v>
      </c>
      <c r="BI105" s="212">
        <f t="shared" si="8"/>
        <v>0</v>
      </c>
      <c r="BJ105" s="23" t="s">
        <v>24</v>
      </c>
      <c r="BK105" s="212">
        <f t="shared" si="9"/>
        <v>0</v>
      </c>
      <c r="BL105" s="23" t="s">
        <v>658</v>
      </c>
      <c r="BM105" s="23" t="s">
        <v>1671</v>
      </c>
    </row>
    <row r="106" spans="2:65" s="1" customFormat="1" ht="22.5" customHeight="1">
      <c r="B106" s="40"/>
      <c r="C106" s="213" t="s">
        <v>242</v>
      </c>
      <c r="D106" s="213" t="s">
        <v>224</v>
      </c>
      <c r="E106" s="214" t="s">
        <v>1672</v>
      </c>
      <c r="F106" s="215" t="s">
        <v>1673</v>
      </c>
      <c r="G106" s="216" t="s">
        <v>443</v>
      </c>
      <c r="H106" s="217">
        <v>17</v>
      </c>
      <c r="I106" s="218"/>
      <c r="J106" s="219">
        <f t="shared" si="0"/>
        <v>0</v>
      </c>
      <c r="K106" s="215" t="s">
        <v>22</v>
      </c>
      <c r="L106" s="220"/>
      <c r="M106" s="221" t="s">
        <v>22</v>
      </c>
      <c r="N106" s="222" t="s">
        <v>46</v>
      </c>
      <c r="O106" s="41"/>
      <c r="P106" s="210">
        <f t="shared" si="1"/>
        <v>0</v>
      </c>
      <c r="Q106" s="210">
        <v>0</v>
      </c>
      <c r="R106" s="210">
        <f t="shared" si="2"/>
        <v>0</v>
      </c>
      <c r="S106" s="210">
        <v>0</v>
      </c>
      <c r="T106" s="211">
        <f t="shared" si="3"/>
        <v>0</v>
      </c>
      <c r="AR106" s="23" t="s">
        <v>1622</v>
      </c>
      <c r="AT106" s="23" t="s">
        <v>224</v>
      </c>
      <c r="AU106" s="23" t="s">
        <v>84</v>
      </c>
      <c r="AY106" s="23" t="s">
        <v>165</v>
      </c>
      <c r="BE106" s="212">
        <f t="shared" si="4"/>
        <v>0</v>
      </c>
      <c r="BF106" s="212">
        <f t="shared" si="5"/>
        <v>0</v>
      </c>
      <c r="BG106" s="212">
        <f t="shared" si="6"/>
        <v>0</v>
      </c>
      <c r="BH106" s="212">
        <f t="shared" si="7"/>
        <v>0</v>
      </c>
      <c r="BI106" s="212">
        <f t="shared" si="8"/>
        <v>0</v>
      </c>
      <c r="BJ106" s="23" t="s">
        <v>24</v>
      </c>
      <c r="BK106" s="212">
        <f t="shared" si="9"/>
        <v>0</v>
      </c>
      <c r="BL106" s="23" t="s">
        <v>658</v>
      </c>
      <c r="BM106" s="23" t="s">
        <v>1674</v>
      </c>
    </row>
    <row r="107" spans="2:65" s="1" customFormat="1" ht="22.5" customHeight="1">
      <c r="B107" s="40"/>
      <c r="C107" s="213" t="s">
        <v>250</v>
      </c>
      <c r="D107" s="213" t="s">
        <v>224</v>
      </c>
      <c r="E107" s="214" t="s">
        <v>1675</v>
      </c>
      <c r="F107" s="215" t="s">
        <v>1676</v>
      </c>
      <c r="G107" s="216" t="s">
        <v>443</v>
      </c>
      <c r="H107" s="217">
        <v>1</v>
      </c>
      <c r="I107" s="218"/>
      <c r="J107" s="219">
        <f t="shared" si="0"/>
        <v>0</v>
      </c>
      <c r="K107" s="215" t="s">
        <v>22</v>
      </c>
      <c r="L107" s="220"/>
      <c r="M107" s="221" t="s">
        <v>22</v>
      </c>
      <c r="N107" s="222" t="s">
        <v>46</v>
      </c>
      <c r="O107" s="41"/>
      <c r="P107" s="210">
        <f t="shared" si="1"/>
        <v>0</v>
      </c>
      <c r="Q107" s="210">
        <v>0</v>
      </c>
      <c r="R107" s="210">
        <f t="shared" si="2"/>
        <v>0</v>
      </c>
      <c r="S107" s="210">
        <v>0</v>
      </c>
      <c r="T107" s="211">
        <f t="shared" si="3"/>
        <v>0</v>
      </c>
      <c r="AR107" s="23" t="s">
        <v>1622</v>
      </c>
      <c r="AT107" s="23" t="s">
        <v>224</v>
      </c>
      <c r="AU107" s="23" t="s">
        <v>84</v>
      </c>
      <c r="AY107" s="23" t="s">
        <v>165</v>
      </c>
      <c r="BE107" s="212">
        <f t="shared" si="4"/>
        <v>0</v>
      </c>
      <c r="BF107" s="212">
        <f t="shared" si="5"/>
        <v>0</v>
      </c>
      <c r="BG107" s="212">
        <f t="shared" si="6"/>
        <v>0</v>
      </c>
      <c r="BH107" s="212">
        <f t="shared" si="7"/>
        <v>0</v>
      </c>
      <c r="BI107" s="212">
        <f t="shared" si="8"/>
        <v>0</v>
      </c>
      <c r="BJ107" s="23" t="s">
        <v>24</v>
      </c>
      <c r="BK107" s="212">
        <f t="shared" si="9"/>
        <v>0</v>
      </c>
      <c r="BL107" s="23" t="s">
        <v>658</v>
      </c>
      <c r="BM107" s="23" t="s">
        <v>1677</v>
      </c>
    </row>
    <row r="108" spans="2:65" s="1" customFormat="1" ht="22.5" customHeight="1">
      <c r="B108" s="40"/>
      <c r="C108" s="213" t="s">
        <v>246</v>
      </c>
      <c r="D108" s="213" t="s">
        <v>224</v>
      </c>
      <c r="E108" s="214" t="s">
        <v>1678</v>
      </c>
      <c r="F108" s="215" t="s">
        <v>1679</v>
      </c>
      <c r="G108" s="216" t="s">
        <v>443</v>
      </c>
      <c r="H108" s="217">
        <v>2</v>
      </c>
      <c r="I108" s="218"/>
      <c r="J108" s="219">
        <f t="shared" si="0"/>
        <v>0</v>
      </c>
      <c r="K108" s="215" t="s">
        <v>22</v>
      </c>
      <c r="L108" s="220"/>
      <c r="M108" s="221" t="s">
        <v>22</v>
      </c>
      <c r="N108" s="222" t="s">
        <v>46</v>
      </c>
      <c r="O108" s="41"/>
      <c r="P108" s="210">
        <f t="shared" si="1"/>
        <v>0</v>
      </c>
      <c r="Q108" s="210">
        <v>0</v>
      </c>
      <c r="R108" s="210">
        <f t="shared" si="2"/>
        <v>0</v>
      </c>
      <c r="S108" s="210">
        <v>0</v>
      </c>
      <c r="T108" s="211">
        <f t="shared" si="3"/>
        <v>0</v>
      </c>
      <c r="AR108" s="23" t="s">
        <v>1622</v>
      </c>
      <c r="AT108" s="23" t="s">
        <v>224</v>
      </c>
      <c r="AU108" s="23" t="s">
        <v>84</v>
      </c>
      <c r="AY108" s="23" t="s">
        <v>165</v>
      </c>
      <c r="BE108" s="212">
        <f t="shared" si="4"/>
        <v>0</v>
      </c>
      <c r="BF108" s="212">
        <f t="shared" si="5"/>
        <v>0</v>
      </c>
      <c r="BG108" s="212">
        <f t="shared" si="6"/>
        <v>0</v>
      </c>
      <c r="BH108" s="212">
        <f t="shared" si="7"/>
        <v>0</v>
      </c>
      <c r="BI108" s="212">
        <f t="shared" si="8"/>
        <v>0</v>
      </c>
      <c r="BJ108" s="23" t="s">
        <v>24</v>
      </c>
      <c r="BK108" s="212">
        <f t="shared" si="9"/>
        <v>0</v>
      </c>
      <c r="BL108" s="23" t="s">
        <v>658</v>
      </c>
      <c r="BM108" s="23" t="s">
        <v>1680</v>
      </c>
    </row>
    <row r="109" spans="2:65" s="1" customFormat="1" ht="22.5" customHeight="1">
      <c r="B109" s="40"/>
      <c r="C109" s="213" t="s">
        <v>9</v>
      </c>
      <c r="D109" s="213" t="s">
        <v>224</v>
      </c>
      <c r="E109" s="214" t="s">
        <v>1681</v>
      </c>
      <c r="F109" s="215" t="s">
        <v>1682</v>
      </c>
      <c r="G109" s="216" t="s">
        <v>443</v>
      </c>
      <c r="H109" s="217">
        <v>1</v>
      </c>
      <c r="I109" s="218"/>
      <c r="J109" s="219">
        <f t="shared" si="0"/>
        <v>0</v>
      </c>
      <c r="K109" s="215" t="s">
        <v>22</v>
      </c>
      <c r="L109" s="220"/>
      <c r="M109" s="221" t="s">
        <v>22</v>
      </c>
      <c r="N109" s="222" t="s">
        <v>46</v>
      </c>
      <c r="O109" s="41"/>
      <c r="P109" s="210">
        <f t="shared" si="1"/>
        <v>0</v>
      </c>
      <c r="Q109" s="210">
        <v>0</v>
      </c>
      <c r="R109" s="210">
        <f t="shared" si="2"/>
        <v>0</v>
      </c>
      <c r="S109" s="210">
        <v>0</v>
      </c>
      <c r="T109" s="211">
        <f t="shared" si="3"/>
        <v>0</v>
      </c>
      <c r="AR109" s="23" t="s">
        <v>1622</v>
      </c>
      <c r="AT109" s="23" t="s">
        <v>224</v>
      </c>
      <c r="AU109" s="23" t="s">
        <v>84</v>
      </c>
      <c r="AY109" s="23" t="s">
        <v>165</v>
      </c>
      <c r="BE109" s="212">
        <f t="shared" si="4"/>
        <v>0</v>
      </c>
      <c r="BF109" s="212">
        <f t="shared" si="5"/>
        <v>0</v>
      </c>
      <c r="BG109" s="212">
        <f t="shared" si="6"/>
        <v>0</v>
      </c>
      <c r="BH109" s="212">
        <f t="shared" si="7"/>
        <v>0</v>
      </c>
      <c r="BI109" s="212">
        <f t="shared" si="8"/>
        <v>0</v>
      </c>
      <c r="BJ109" s="23" t="s">
        <v>24</v>
      </c>
      <c r="BK109" s="212">
        <f t="shared" si="9"/>
        <v>0</v>
      </c>
      <c r="BL109" s="23" t="s">
        <v>658</v>
      </c>
      <c r="BM109" s="23" t="s">
        <v>1683</v>
      </c>
    </row>
    <row r="110" spans="2:65" s="1" customFormat="1" ht="22.5" customHeight="1">
      <c r="B110" s="40"/>
      <c r="C110" s="213" t="s">
        <v>257</v>
      </c>
      <c r="D110" s="213" t="s">
        <v>224</v>
      </c>
      <c r="E110" s="214" t="s">
        <v>1684</v>
      </c>
      <c r="F110" s="215" t="s">
        <v>1685</v>
      </c>
      <c r="G110" s="216" t="s">
        <v>190</v>
      </c>
      <c r="H110" s="217">
        <v>145</v>
      </c>
      <c r="I110" s="218"/>
      <c r="J110" s="219">
        <f t="shared" si="0"/>
        <v>0</v>
      </c>
      <c r="K110" s="215" t="s">
        <v>22</v>
      </c>
      <c r="L110" s="220"/>
      <c r="M110" s="221" t="s">
        <v>22</v>
      </c>
      <c r="N110" s="222" t="s">
        <v>46</v>
      </c>
      <c r="O110" s="41"/>
      <c r="P110" s="210">
        <f t="shared" si="1"/>
        <v>0</v>
      </c>
      <c r="Q110" s="210">
        <v>0</v>
      </c>
      <c r="R110" s="210">
        <f t="shared" si="2"/>
        <v>0</v>
      </c>
      <c r="S110" s="210">
        <v>0</v>
      </c>
      <c r="T110" s="211">
        <f t="shared" si="3"/>
        <v>0</v>
      </c>
      <c r="AR110" s="23" t="s">
        <v>1622</v>
      </c>
      <c r="AT110" s="23" t="s">
        <v>224</v>
      </c>
      <c r="AU110" s="23" t="s">
        <v>84</v>
      </c>
      <c r="AY110" s="23" t="s">
        <v>165</v>
      </c>
      <c r="BE110" s="212">
        <f t="shared" si="4"/>
        <v>0</v>
      </c>
      <c r="BF110" s="212">
        <f t="shared" si="5"/>
        <v>0</v>
      </c>
      <c r="BG110" s="212">
        <f t="shared" si="6"/>
        <v>0</v>
      </c>
      <c r="BH110" s="212">
        <f t="shared" si="7"/>
        <v>0</v>
      </c>
      <c r="BI110" s="212">
        <f t="shared" si="8"/>
        <v>0</v>
      </c>
      <c r="BJ110" s="23" t="s">
        <v>24</v>
      </c>
      <c r="BK110" s="212">
        <f t="shared" si="9"/>
        <v>0</v>
      </c>
      <c r="BL110" s="23" t="s">
        <v>658</v>
      </c>
      <c r="BM110" s="23" t="s">
        <v>1686</v>
      </c>
    </row>
    <row r="111" spans="2:65" s="1" customFormat="1" ht="22.5" customHeight="1">
      <c r="B111" s="40"/>
      <c r="C111" s="213" t="s">
        <v>261</v>
      </c>
      <c r="D111" s="213" t="s">
        <v>224</v>
      </c>
      <c r="E111" s="214" t="s">
        <v>1687</v>
      </c>
      <c r="F111" s="215" t="s">
        <v>1688</v>
      </c>
      <c r="G111" s="216" t="s">
        <v>190</v>
      </c>
      <c r="H111" s="217">
        <v>70</v>
      </c>
      <c r="I111" s="218"/>
      <c r="J111" s="219">
        <f t="shared" si="0"/>
        <v>0</v>
      </c>
      <c r="K111" s="215" t="s">
        <v>22</v>
      </c>
      <c r="L111" s="220"/>
      <c r="M111" s="221" t="s">
        <v>22</v>
      </c>
      <c r="N111" s="222" t="s">
        <v>46</v>
      </c>
      <c r="O111" s="41"/>
      <c r="P111" s="210">
        <f t="shared" si="1"/>
        <v>0</v>
      </c>
      <c r="Q111" s="210">
        <v>0</v>
      </c>
      <c r="R111" s="210">
        <f t="shared" si="2"/>
        <v>0</v>
      </c>
      <c r="S111" s="210">
        <v>0</v>
      </c>
      <c r="T111" s="211">
        <f t="shared" si="3"/>
        <v>0</v>
      </c>
      <c r="AR111" s="23" t="s">
        <v>1622</v>
      </c>
      <c r="AT111" s="23" t="s">
        <v>224</v>
      </c>
      <c r="AU111" s="23" t="s">
        <v>84</v>
      </c>
      <c r="AY111" s="23" t="s">
        <v>165</v>
      </c>
      <c r="BE111" s="212">
        <f t="shared" si="4"/>
        <v>0</v>
      </c>
      <c r="BF111" s="212">
        <f t="shared" si="5"/>
        <v>0</v>
      </c>
      <c r="BG111" s="212">
        <f t="shared" si="6"/>
        <v>0</v>
      </c>
      <c r="BH111" s="212">
        <f t="shared" si="7"/>
        <v>0</v>
      </c>
      <c r="BI111" s="212">
        <f t="shared" si="8"/>
        <v>0</v>
      </c>
      <c r="BJ111" s="23" t="s">
        <v>24</v>
      </c>
      <c r="BK111" s="212">
        <f t="shared" si="9"/>
        <v>0</v>
      </c>
      <c r="BL111" s="23" t="s">
        <v>658</v>
      </c>
      <c r="BM111" s="23" t="s">
        <v>1689</v>
      </c>
    </row>
    <row r="112" spans="2:65" s="1" customFormat="1" ht="22.5" customHeight="1">
      <c r="B112" s="40"/>
      <c r="C112" s="213" t="s">
        <v>266</v>
      </c>
      <c r="D112" s="213" t="s">
        <v>224</v>
      </c>
      <c r="E112" s="214" t="s">
        <v>1690</v>
      </c>
      <c r="F112" s="215" t="s">
        <v>1691</v>
      </c>
      <c r="G112" s="216" t="s">
        <v>190</v>
      </c>
      <c r="H112" s="217">
        <v>45</v>
      </c>
      <c r="I112" s="218"/>
      <c r="J112" s="219">
        <f t="shared" si="0"/>
        <v>0</v>
      </c>
      <c r="K112" s="215" t="s">
        <v>22</v>
      </c>
      <c r="L112" s="220"/>
      <c r="M112" s="221" t="s">
        <v>22</v>
      </c>
      <c r="N112" s="222" t="s">
        <v>46</v>
      </c>
      <c r="O112" s="41"/>
      <c r="P112" s="210">
        <f t="shared" si="1"/>
        <v>0</v>
      </c>
      <c r="Q112" s="210">
        <v>0</v>
      </c>
      <c r="R112" s="210">
        <f t="shared" si="2"/>
        <v>0</v>
      </c>
      <c r="S112" s="210">
        <v>0</v>
      </c>
      <c r="T112" s="211">
        <f t="shared" si="3"/>
        <v>0</v>
      </c>
      <c r="AR112" s="23" t="s">
        <v>1622</v>
      </c>
      <c r="AT112" s="23" t="s">
        <v>224</v>
      </c>
      <c r="AU112" s="23" t="s">
        <v>84</v>
      </c>
      <c r="AY112" s="23" t="s">
        <v>165</v>
      </c>
      <c r="BE112" s="212">
        <f t="shared" si="4"/>
        <v>0</v>
      </c>
      <c r="BF112" s="212">
        <f t="shared" si="5"/>
        <v>0</v>
      </c>
      <c r="BG112" s="212">
        <f t="shared" si="6"/>
        <v>0</v>
      </c>
      <c r="BH112" s="212">
        <f t="shared" si="7"/>
        <v>0</v>
      </c>
      <c r="BI112" s="212">
        <f t="shared" si="8"/>
        <v>0</v>
      </c>
      <c r="BJ112" s="23" t="s">
        <v>24</v>
      </c>
      <c r="BK112" s="212">
        <f t="shared" si="9"/>
        <v>0</v>
      </c>
      <c r="BL112" s="23" t="s">
        <v>658</v>
      </c>
      <c r="BM112" s="23" t="s">
        <v>1692</v>
      </c>
    </row>
    <row r="113" spans="2:65" s="1" customFormat="1" ht="22.5" customHeight="1">
      <c r="B113" s="40"/>
      <c r="C113" s="213" t="s">
        <v>270</v>
      </c>
      <c r="D113" s="213" t="s">
        <v>224</v>
      </c>
      <c r="E113" s="214" t="s">
        <v>1693</v>
      </c>
      <c r="F113" s="215" t="s">
        <v>1694</v>
      </c>
      <c r="G113" s="216" t="s">
        <v>443</v>
      </c>
      <c r="H113" s="217">
        <v>20</v>
      </c>
      <c r="I113" s="218"/>
      <c r="J113" s="219">
        <f t="shared" si="0"/>
        <v>0</v>
      </c>
      <c r="K113" s="215" t="s">
        <v>22</v>
      </c>
      <c r="L113" s="220"/>
      <c r="M113" s="221" t="s">
        <v>22</v>
      </c>
      <c r="N113" s="222" t="s">
        <v>46</v>
      </c>
      <c r="O113" s="41"/>
      <c r="P113" s="210">
        <f t="shared" si="1"/>
        <v>0</v>
      </c>
      <c r="Q113" s="210">
        <v>0</v>
      </c>
      <c r="R113" s="210">
        <f t="shared" si="2"/>
        <v>0</v>
      </c>
      <c r="S113" s="210">
        <v>0</v>
      </c>
      <c r="T113" s="211">
        <f t="shared" si="3"/>
        <v>0</v>
      </c>
      <c r="AR113" s="23" t="s">
        <v>1622</v>
      </c>
      <c r="AT113" s="23" t="s">
        <v>224</v>
      </c>
      <c r="AU113" s="23" t="s">
        <v>84</v>
      </c>
      <c r="AY113" s="23" t="s">
        <v>165</v>
      </c>
      <c r="BE113" s="212">
        <f t="shared" si="4"/>
        <v>0</v>
      </c>
      <c r="BF113" s="212">
        <f t="shared" si="5"/>
        <v>0</v>
      </c>
      <c r="BG113" s="212">
        <f t="shared" si="6"/>
        <v>0</v>
      </c>
      <c r="BH113" s="212">
        <f t="shared" si="7"/>
        <v>0</v>
      </c>
      <c r="BI113" s="212">
        <f t="shared" si="8"/>
        <v>0</v>
      </c>
      <c r="BJ113" s="23" t="s">
        <v>24</v>
      </c>
      <c r="BK113" s="212">
        <f t="shared" si="9"/>
        <v>0</v>
      </c>
      <c r="BL113" s="23" t="s">
        <v>658</v>
      </c>
      <c r="BM113" s="23" t="s">
        <v>1695</v>
      </c>
    </row>
    <row r="114" spans="2:65" s="1" customFormat="1" ht="22.5" customHeight="1">
      <c r="B114" s="40"/>
      <c r="C114" s="213" t="s">
        <v>272</v>
      </c>
      <c r="D114" s="213" t="s">
        <v>224</v>
      </c>
      <c r="E114" s="214" t="s">
        <v>1696</v>
      </c>
      <c r="F114" s="215" t="s">
        <v>1697</v>
      </c>
      <c r="G114" s="216" t="s">
        <v>443</v>
      </c>
      <c r="H114" s="217">
        <v>23</v>
      </c>
      <c r="I114" s="218"/>
      <c r="J114" s="219">
        <f t="shared" si="0"/>
        <v>0</v>
      </c>
      <c r="K114" s="215" t="s">
        <v>22</v>
      </c>
      <c r="L114" s="220"/>
      <c r="M114" s="221" t="s">
        <v>22</v>
      </c>
      <c r="N114" s="222" t="s">
        <v>46</v>
      </c>
      <c r="O114" s="41"/>
      <c r="P114" s="210">
        <f t="shared" si="1"/>
        <v>0</v>
      </c>
      <c r="Q114" s="210">
        <v>0</v>
      </c>
      <c r="R114" s="210">
        <f t="shared" si="2"/>
        <v>0</v>
      </c>
      <c r="S114" s="210">
        <v>0</v>
      </c>
      <c r="T114" s="211">
        <f t="shared" si="3"/>
        <v>0</v>
      </c>
      <c r="AR114" s="23" t="s">
        <v>1622</v>
      </c>
      <c r="AT114" s="23" t="s">
        <v>224</v>
      </c>
      <c r="AU114" s="23" t="s">
        <v>84</v>
      </c>
      <c r="AY114" s="23" t="s">
        <v>165</v>
      </c>
      <c r="BE114" s="212">
        <f t="shared" si="4"/>
        <v>0</v>
      </c>
      <c r="BF114" s="212">
        <f t="shared" si="5"/>
        <v>0</v>
      </c>
      <c r="BG114" s="212">
        <f t="shared" si="6"/>
        <v>0</v>
      </c>
      <c r="BH114" s="212">
        <f t="shared" si="7"/>
        <v>0</v>
      </c>
      <c r="BI114" s="212">
        <f t="shared" si="8"/>
        <v>0</v>
      </c>
      <c r="BJ114" s="23" t="s">
        <v>24</v>
      </c>
      <c r="BK114" s="212">
        <f t="shared" si="9"/>
        <v>0</v>
      </c>
      <c r="BL114" s="23" t="s">
        <v>658</v>
      </c>
      <c r="BM114" s="23" t="s">
        <v>1698</v>
      </c>
    </row>
    <row r="115" spans="2:65" s="1" customFormat="1" ht="22.5" customHeight="1">
      <c r="B115" s="40"/>
      <c r="C115" s="213" t="s">
        <v>276</v>
      </c>
      <c r="D115" s="213" t="s">
        <v>224</v>
      </c>
      <c r="E115" s="214" t="s">
        <v>1699</v>
      </c>
      <c r="F115" s="215" t="s">
        <v>1700</v>
      </c>
      <c r="G115" s="216" t="s">
        <v>443</v>
      </c>
      <c r="H115" s="217">
        <v>2</v>
      </c>
      <c r="I115" s="218"/>
      <c r="J115" s="219">
        <f t="shared" si="0"/>
        <v>0</v>
      </c>
      <c r="K115" s="215" t="s">
        <v>22</v>
      </c>
      <c r="L115" s="220"/>
      <c r="M115" s="221" t="s">
        <v>22</v>
      </c>
      <c r="N115" s="222" t="s">
        <v>46</v>
      </c>
      <c r="O115" s="41"/>
      <c r="P115" s="210">
        <f t="shared" si="1"/>
        <v>0</v>
      </c>
      <c r="Q115" s="210">
        <v>0</v>
      </c>
      <c r="R115" s="210">
        <f t="shared" si="2"/>
        <v>0</v>
      </c>
      <c r="S115" s="210">
        <v>0</v>
      </c>
      <c r="T115" s="211">
        <f t="shared" si="3"/>
        <v>0</v>
      </c>
      <c r="AR115" s="23" t="s">
        <v>1622</v>
      </c>
      <c r="AT115" s="23" t="s">
        <v>224</v>
      </c>
      <c r="AU115" s="23" t="s">
        <v>84</v>
      </c>
      <c r="AY115" s="23" t="s">
        <v>165</v>
      </c>
      <c r="BE115" s="212">
        <f t="shared" si="4"/>
        <v>0</v>
      </c>
      <c r="BF115" s="212">
        <f t="shared" si="5"/>
        <v>0</v>
      </c>
      <c r="BG115" s="212">
        <f t="shared" si="6"/>
        <v>0</v>
      </c>
      <c r="BH115" s="212">
        <f t="shared" si="7"/>
        <v>0</v>
      </c>
      <c r="BI115" s="212">
        <f t="shared" si="8"/>
        <v>0</v>
      </c>
      <c r="BJ115" s="23" t="s">
        <v>24</v>
      </c>
      <c r="BK115" s="212">
        <f t="shared" si="9"/>
        <v>0</v>
      </c>
      <c r="BL115" s="23" t="s">
        <v>658</v>
      </c>
      <c r="BM115" s="23" t="s">
        <v>1701</v>
      </c>
    </row>
    <row r="116" spans="2:65" s="1" customFormat="1" ht="22.5" customHeight="1">
      <c r="B116" s="40"/>
      <c r="C116" s="213" t="s">
        <v>280</v>
      </c>
      <c r="D116" s="213" t="s">
        <v>224</v>
      </c>
      <c r="E116" s="214" t="s">
        <v>1702</v>
      </c>
      <c r="F116" s="215" t="s">
        <v>1703</v>
      </c>
      <c r="G116" s="216" t="s">
        <v>443</v>
      </c>
      <c r="H116" s="217">
        <v>20</v>
      </c>
      <c r="I116" s="218"/>
      <c r="J116" s="219">
        <f t="shared" si="0"/>
        <v>0</v>
      </c>
      <c r="K116" s="215" t="s">
        <v>22</v>
      </c>
      <c r="L116" s="220"/>
      <c r="M116" s="221" t="s">
        <v>22</v>
      </c>
      <c r="N116" s="222" t="s">
        <v>46</v>
      </c>
      <c r="O116" s="41"/>
      <c r="P116" s="210">
        <f t="shared" si="1"/>
        <v>0</v>
      </c>
      <c r="Q116" s="210">
        <v>0</v>
      </c>
      <c r="R116" s="210">
        <f t="shared" si="2"/>
        <v>0</v>
      </c>
      <c r="S116" s="210">
        <v>0</v>
      </c>
      <c r="T116" s="211">
        <f t="shared" si="3"/>
        <v>0</v>
      </c>
      <c r="AR116" s="23" t="s">
        <v>1622</v>
      </c>
      <c r="AT116" s="23" t="s">
        <v>224</v>
      </c>
      <c r="AU116" s="23" t="s">
        <v>84</v>
      </c>
      <c r="AY116" s="23" t="s">
        <v>165</v>
      </c>
      <c r="BE116" s="212">
        <f t="shared" si="4"/>
        <v>0</v>
      </c>
      <c r="BF116" s="212">
        <f t="shared" si="5"/>
        <v>0</v>
      </c>
      <c r="BG116" s="212">
        <f t="shared" si="6"/>
        <v>0</v>
      </c>
      <c r="BH116" s="212">
        <f t="shared" si="7"/>
        <v>0</v>
      </c>
      <c r="BI116" s="212">
        <f t="shared" si="8"/>
        <v>0</v>
      </c>
      <c r="BJ116" s="23" t="s">
        <v>24</v>
      </c>
      <c r="BK116" s="212">
        <f t="shared" si="9"/>
        <v>0</v>
      </c>
      <c r="BL116" s="23" t="s">
        <v>658</v>
      </c>
      <c r="BM116" s="23" t="s">
        <v>1704</v>
      </c>
    </row>
    <row r="117" spans="2:65" s="1" customFormat="1" ht="22.5" customHeight="1">
      <c r="B117" s="40"/>
      <c r="C117" s="213" t="s">
        <v>284</v>
      </c>
      <c r="D117" s="213" t="s">
        <v>224</v>
      </c>
      <c r="E117" s="214" t="s">
        <v>1705</v>
      </c>
      <c r="F117" s="215" t="s">
        <v>1706</v>
      </c>
      <c r="G117" s="216" t="s">
        <v>443</v>
      </c>
      <c r="H117" s="217">
        <v>3</v>
      </c>
      <c r="I117" s="218"/>
      <c r="J117" s="219">
        <f t="shared" si="0"/>
        <v>0</v>
      </c>
      <c r="K117" s="215" t="s">
        <v>22</v>
      </c>
      <c r="L117" s="220"/>
      <c r="M117" s="221" t="s">
        <v>22</v>
      </c>
      <c r="N117" s="222" t="s">
        <v>46</v>
      </c>
      <c r="O117" s="41"/>
      <c r="P117" s="210">
        <f t="shared" si="1"/>
        <v>0</v>
      </c>
      <c r="Q117" s="210">
        <v>0</v>
      </c>
      <c r="R117" s="210">
        <f t="shared" si="2"/>
        <v>0</v>
      </c>
      <c r="S117" s="210">
        <v>0</v>
      </c>
      <c r="T117" s="211">
        <f t="shared" si="3"/>
        <v>0</v>
      </c>
      <c r="AR117" s="23" t="s">
        <v>1622</v>
      </c>
      <c r="AT117" s="23" t="s">
        <v>224</v>
      </c>
      <c r="AU117" s="23" t="s">
        <v>84</v>
      </c>
      <c r="AY117" s="23" t="s">
        <v>165</v>
      </c>
      <c r="BE117" s="212">
        <f t="shared" si="4"/>
        <v>0</v>
      </c>
      <c r="BF117" s="212">
        <f t="shared" si="5"/>
        <v>0</v>
      </c>
      <c r="BG117" s="212">
        <f t="shared" si="6"/>
        <v>0</v>
      </c>
      <c r="BH117" s="212">
        <f t="shared" si="7"/>
        <v>0</v>
      </c>
      <c r="BI117" s="212">
        <f t="shared" si="8"/>
        <v>0</v>
      </c>
      <c r="BJ117" s="23" t="s">
        <v>24</v>
      </c>
      <c r="BK117" s="212">
        <f t="shared" si="9"/>
        <v>0</v>
      </c>
      <c r="BL117" s="23" t="s">
        <v>658</v>
      </c>
      <c r="BM117" s="23" t="s">
        <v>1707</v>
      </c>
    </row>
    <row r="118" spans="2:65" s="1" customFormat="1" ht="22.5" customHeight="1">
      <c r="B118" s="40"/>
      <c r="C118" s="213" t="s">
        <v>288</v>
      </c>
      <c r="D118" s="213" t="s">
        <v>224</v>
      </c>
      <c r="E118" s="214" t="s">
        <v>1708</v>
      </c>
      <c r="F118" s="215" t="s">
        <v>1709</v>
      </c>
      <c r="G118" s="216" t="s">
        <v>443</v>
      </c>
      <c r="H118" s="217">
        <v>3</v>
      </c>
      <c r="I118" s="218"/>
      <c r="J118" s="219">
        <f t="shared" si="0"/>
        <v>0</v>
      </c>
      <c r="K118" s="215" t="s">
        <v>22</v>
      </c>
      <c r="L118" s="220"/>
      <c r="M118" s="221" t="s">
        <v>22</v>
      </c>
      <c r="N118" s="222" t="s">
        <v>46</v>
      </c>
      <c r="O118" s="41"/>
      <c r="P118" s="210">
        <f t="shared" si="1"/>
        <v>0</v>
      </c>
      <c r="Q118" s="210">
        <v>0</v>
      </c>
      <c r="R118" s="210">
        <f t="shared" si="2"/>
        <v>0</v>
      </c>
      <c r="S118" s="210">
        <v>0</v>
      </c>
      <c r="T118" s="211">
        <f t="shared" si="3"/>
        <v>0</v>
      </c>
      <c r="AR118" s="23" t="s">
        <v>1622</v>
      </c>
      <c r="AT118" s="23" t="s">
        <v>224</v>
      </c>
      <c r="AU118" s="23" t="s">
        <v>84</v>
      </c>
      <c r="AY118" s="23" t="s">
        <v>165</v>
      </c>
      <c r="BE118" s="212">
        <f t="shared" si="4"/>
        <v>0</v>
      </c>
      <c r="BF118" s="212">
        <f t="shared" si="5"/>
        <v>0</v>
      </c>
      <c r="BG118" s="212">
        <f t="shared" si="6"/>
        <v>0</v>
      </c>
      <c r="BH118" s="212">
        <f t="shared" si="7"/>
        <v>0</v>
      </c>
      <c r="BI118" s="212">
        <f t="shared" si="8"/>
        <v>0</v>
      </c>
      <c r="BJ118" s="23" t="s">
        <v>24</v>
      </c>
      <c r="BK118" s="212">
        <f t="shared" si="9"/>
        <v>0</v>
      </c>
      <c r="BL118" s="23" t="s">
        <v>658</v>
      </c>
      <c r="BM118" s="23" t="s">
        <v>1710</v>
      </c>
    </row>
    <row r="119" spans="2:65" s="1" customFormat="1" ht="22.5" customHeight="1">
      <c r="B119" s="40"/>
      <c r="C119" s="213" t="s">
        <v>292</v>
      </c>
      <c r="D119" s="213" t="s">
        <v>224</v>
      </c>
      <c r="E119" s="214" t="s">
        <v>1711</v>
      </c>
      <c r="F119" s="215" t="s">
        <v>1712</v>
      </c>
      <c r="G119" s="216" t="s">
        <v>443</v>
      </c>
      <c r="H119" s="217">
        <v>1</v>
      </c>
      <c r="I119" s="218"/>
      <c r="J119" s="219">
        <f t="shared" si="0"/>
        <v>0</v>
      </c>
      <c r="K119" s="215" t="s">
        <v>22</v>
      </c>
      <c r="L119" s="220"/>
      <c r="M119" s="221" t="s">
        <v>22</v>
      </c>
      <c r="N119" s="222" t="s">
        <v>46</v>
      </c>
      <c r="O119" s="41"/>
      <c r="P119" s="210">
        <f t="shared" si="1"/>
        <v>0</v>
      </c>
      <c r="Q119" s="210">
        <v>0</v>
      </c>
      <c r="R119" s="210">
        <f t="shared" si="2"/>
        <v>0</v>
      </c>
      <c r="S119" s="210">
        <v>0</v>
      </c>
      <c r="T119" s="211">
        <f t="shared" si="3"/>
        <v>0</v>
      </c>
      <c r="AR119" s="23" t="s">
        <v>1622</v>
      </c>
      <c r="AT119" s="23" t="s">
        <v>224</v>
      </c>
      <c r="AU119" s="23" t="s">
        <v>84</v>
      </c>
      <c r="AY119" s="23" t="s">
        <v>165</v>
      </c>
      <c r="BE119" s="212">
        <f t="shared" si="4"/>
        <v>0</v>
      </c>
      <c r="BF119" s="212">
        <f t="shared" si="5"/>
        <v>0</v>
      </c>
      <c r="BG119" s="212">
        <f t="shared" si="6"/>
        <v>0</v>
      </c>
      <c r="BH119" s="212">
        <f t="shared" si="7"/>
        <v>0</v>
      </c>
      <c r="BI119" s="212">
        <f t="shared" si="8"/>
        <v>0</v>
      </c>
      <c r="BJ119" s="23" t="s">
        <v>24</v>
      </c>
      <c r="BK119" s="212">
        <f t="shared" si="9"/>
        <v>0</v>
      </c>
      <c r="BL119" s="23" t="s">
        <v>658</v>
      </c>
      <c r="BM119" s="23" t="s">
        <v>1713</v>
      </c>
    </row>
    <row r="120" spans="2:65" s="1" customFormat="1" ht="22.5" customHeight="1">
      <c r="B120" s="40"/>
      <c r="C120" s="213" t="s">
        <v>296</v>
      </c>
      <c r="D120" s="213" t="s">
        <v>224</v>
      </c>
      <c r="E120" s="214" t="s">
        <v>1714</v>
      </c>
      <c r="F120" s="215" t="s">
        <v>1715</v>
      </c>
      <c r="G120" s="216" t="s">
        <v>190</v>
      </c>
      <c r="H120" s="217">
        <v>14</v>
      </c>
      <c r="I120" s="218"/>
      <c r="J120" s="219">
        <f t="shared" si="0"/>
        <v>0</v>
      </c>
      <c r="K120" s="215" t="s">
        <v>22</v>
      </c>
      <c r="L120" s="220"/>
      <c r="M120" s="221" t="s">
        <v>22</v>
      </c>
      <c r="N120" s="222" t="s">
        <v>46</v>
      </c>
      <c r="O120" s="41"/>
      <c r="P120" s="210">
        <f t="shared" si="1"/>
        <v>0</v>
      </c>
      <c r="Q120" s="210">
        <v>0</v>
      </c>
      <c r="R120" s="210">
        <f t="shared" si="2"/>
        <v>0</v>
      </c>
      <c r="S120" s="210">
        <v>0</v>
      </c>
      <c r="T120" s="211">
        <f t="shared" si="3"/>
        <v>0</v>
      </c>
      <c r="AR120" s="23" t="s">
        <v>1622</v>
      </c>
      <c r="AT120" s="23" t="s">
        <v>224</v>
      </c>
      <c r="AU120" s="23" t="s">
        <v>84</v>
      </c>
      <c r="AY120" s="23" t="s">
        <v>165</v>
      </c>
      <c r="BE120" s="212">
        <f t="shared" si="4"/>
        <v>0</v>
      </c>
      <c r="BF120" s="212">
        <f t="shared" si="5"/>
        <v>0</v>
      </c>
      <c r="BG120" s="212">
        <f t="shared" si="6"/>
        <v>0</v>
      </c>
      <c r="BH120" s="212">
        <f t="shared" si="7"/>
        <v>0</v>
      </c>
      <c r="BI120" s="212">
        <f t="shared" si="8"/>
        <v>0</v>
      </c>
      <c r="BJ120" s="23" t="s">
        <v>24</v>
      </c>
      <c r="BK120" s="212">
        <f t="shared" si="9"/>
        <v>0</v>
      </c>
      <c r="BL120" s="23" t="s">
        <v>658</v>
      </c>
      <c r="BM120" s="23" t="s">
        <v>1716</v>
      </c>
    </row>
    <row r="121" spans="2:65" s="1" customFormat="1" ht="22.5" customHeight="1">
      <c r="B121" s="40"/>
      <c r="C121" s="213" t="s">
        <v>300</v>
      </c>
      <c r="D121" s="213" t="s">
        <v>224</v>
      </c>
      <c r="E121" s="214" t="s">
        <v>1717</v>
      </c>
      <c r="F121" s="215" t="s">
        <v>1718</v>
      </c>
      <c r="G121" s="216" t="s">
        <v>190</v>
      </c>
      <c r="H121" s="217">
        <v>2</v>
      </c>
      <c r="I121" s="218"/>
      <c r="J121" s="219">
        <f t="shared" si="0"/>
        <v>0</v>
      </c>
      <c r="K121" s="215" t="s">
        <v>22</v>
      </c>
      <c r="L121" s="220"/>
      <c r="M121" s="221" t="s">
        <v>22</v>
      </c>
      <c r="N121" s="222" t="s">
        <v>46</v>
      </c>
      <c r="O121" s="41"/>
      <c r="P121" s="210">
        <f t="shared" si="1"/>
        <v>0</v>
      </c>
      <c r="Q121" s="210">
        <v>0</v>
      </c>
      <c r="R121" s="210">
        <f t="shared" si="2"/>
        <v>0</v>
      </c>
      <c r="S121" s="210">
        <v>0</v>
      </c>
      <c r="T121" s="211">
        <f t="shared" si="3"/>
        <v>0</v>
      </c>
      <c r="AR121" s="23" t="s">
        <v>1622</v>
      </c>
      <c r="AT121" s="23" t="s">
        <v>224</v>
      </c>
      <c r="AU121" s="23" t="s">
        <v>84</v>
      </c>
      <c r="AY121" s="23" t="s">
        <v>165</v>
      </c>
      <c r="BE121" s="212">
        <f t="shared" si="4"/>
        <v>0</v>
      </c>
      <c r="BF121" s="212">
        <f t="shared" si="5"/>
        <v>0</v>
      </c>
      <c r="BG121" s="212">
        <f t="shared" si="6"/>
        <v>0</v>
      </c>
      <c r="BH121" s="212">
        <f t="shared" si="7"/>
        <v>0</v>
      </c>
      <c r="BI121" s="212">
        <f t="shared" si="8"/>
        <v>0</v>
      </c>
      <c r="BJ121" s="23" t="s">
        <v>24</v>
      </c>
      <c r="BK121" s="212">
        <f t="shared" si="9"/>
        <v>0</v>
      </c>
      <c r="BL121" s="23" t="s">
        <v>658</v>
      </c>
      <c r="BM121" s="23" t="s">
        <v>1719</v>
      </c>
    </row>
    <row r="122" spans="2:65" s="1" customFormat="1" ht="22.5" customHeight="1">
      <c r="B122" s="40"/>
      <c r="C122" s="213" t="s">
        <v>305</v>
      </c>
      <c r="D122" s="213" t="s">
        <v>224</v>
      </c>
      <c r="E122" s="214" t="s">
        <v>1720</v>
      </c>
      <c r="F122" s="215" t="s">
        <v>1721</v>
      </c>
      <c r="G122" s="216" t="s">
        <v>190</v>
      </c>
      <c r="H122" s="217">
        <v>499</v>
      </c>
      <c r="I122" s="218"/>
      <c r="J122" s="219">
        <f t="shared" si="0"/>
        <v>0</v>
      </c>
      <c r="K122" s="215" t="s">
        <v>22</v>
      </c>
      <c r="L122" s="220"/>
      <c r="M122" s="221" t="s">
        <v>22</v>
      </c>
      <c r="N122" s="222" t="s">
        <v>46</v>
      </c>
      <c r="O122" s="41"/>
      <c r="P122" s="210">
        <f t="shared" si="1"/>
        <v>0</v>
      </c>
      <c r="Q122" s="210">
        <v>0</v>
      </c>
      <c r="R122" s="210">
        <f t="shared" si="2"/>
        <v>0</v>
      </c>
      <c r="S122" s="210">
        <v>0</v>
      </c>
      <c r="T122" s="211">
        <f t="shared" si="3"/>
        <v>0</v>
      </c>
      <c r="AR122" s="23" t="s">
        <v>1622</v>
      </c>
      <c r="AT122" s="23" t="s">
        <v>224</v>
      </c>
      <c r="AU122" s="23" t="s">
        <v>84</v>
      </c>
      <c r="AY122" s="23" t="s">
        <v>165</v>
      </c>
      <c r="BE122" s="212">
        <f t="shared" si="4"/>
        <v>0</v>
      </c>
      <c r="BF122" s="212">
        <f t="shared" si="5"/>
        <v>0</v>
      </c>
      <c r="BG122" s="212">
        <f t="shared" si="6"/>
        <v>0</v>
      </c>
      <c r="BH122" s="212">
        <f t="shared" si="7"/>
        <v>0</v>
      </c>
      <c r="BI122" s="212">
        <f t="shared" si="8"/>
        <v>0</v>
      </c>
      <c r="BJ122" s="23" t="s">
        <v>24</v>
      </c>
      <c r="BK122" s="212">
        <f t="shared" si="9"/>
        <v>0</v>
      </c>
      <c r="BL122" s="23" t="s">
        <v>658</v>
      </c>
      <c r="BM122" s="23" t="s">
        <v>1722</v>
      </c>
    </row>
    <row r="123" spans="2:65" s="1" customFormat="1" ht="22.5" customHeight="1">
      <c r="B123" s="40"/>
      <c r="C123" s="213" t="s">
        <v>309</v>
      </c>
      <c r="D123" s="213" t="s">
        <v>224</v>
      </c>
      <c r="E123" s="214" t="s">
        <v>1723</v>
      </c>
      <c r="F123" s="215" t="s">
        <v>1724</v>
      </c>
      <c r="G123" s="216" t="s">
        <v>190</v>
      </c>
      <c r="H123" s="217">
        <v>170</v>
      </c>
      <c r="I123" s="218"/>
      <c r="J123" s="219">
        <f t="shared" si="0"/>
        <v>0</v>
      </c>
      <c r="K123" s="215" t="s">
        <v>22</v>
      </c>
      <c r="L123" s="220"/>
      <c r="M123" s="221" t="s">
        <v>22</v>
      </c>
      <c r="N123" s="222" t="s">
        <v>46</v>
      </c>
      <c r="O123" s="41"/>
      <c r="P123" s="210">
        <f t="shared" si="1"/>
        <v>0</v>
      </c>
      <c r="Q123" s="210">
        <v>0</v>
      </c>
      <c r="R123" s="210">
        <f t="shared" si="2"/>
        <v>0</v>
      </c>
      <c r="S123" s="210">
        <v>0</v>
      </c>
      <c r="T123" s="211">
        <f t="shared" si="3"/>
        <v>0</v>
      </c>
      <c r="AR123" s="23" t="s">
        <v>1622</v>
      </c>
      <c r="AT123" s="23" t="s">
        <v>224</v>
      </c>
      <c r="AU123" s="23" t="s">
        <v>84</v>
      </c>
      <c r="AY123" s="23" t="s">
        <v>165</v>
      </c>
      <c r="BE123" s="212">
        <f t="shared" si="4"/>
        <v>0</v>
      </c>
      <c r="BF123" s="212">
        <f t="shared" si="5"/>
        <v>0</v>
      </c>
      <c r="BG123" s="212">
        <f t="shared" si="6"/>
        <v>0</v>
      </c>
      <c r="BH123" s="212">
        <f t="shared" si="7"/>
        <v>0</v>
      </c>
      <c r="BI123" s="212">
        <f t="shared" si="8"/>
        <v>0</v>
      </c>
      <c r="BJ123" s="23" t="s">
        <v>24</v>
      </c>
      <c r="BK123" s="212">
        <f t="shared" si="9"/>
        <v>0</v>
      </c>
      <c r="BL123" s="23" t="s">
        <v>658</v>
      </c>
      <c r="BM123" s="23" t="s">
        <v>1725</v>
      </c>
    </row>
    <row r="124" spans="2:65" s="1" customFormat="1" ht="22.5" customHeight="1">
      <c r="B124" s="40"/>
      <c r="C124" s="213" t="s">
        <v>313</v>
      </c>
      <c r="D124" s="213" t="s">
        <v>224</v>
      </c>
      <c r="E124" s="214" t="s">
        <v>1726</v>
      </c>
      <c r="F124" s="215" t="s">
        <v>1727</v>
      </c>
      <c r="G124" s="216" t="s">
        <v>190</v>
      </c>
      <c r="H124" s="217">
        <v>83</v>
      </c>
      <c r="I124" s="218"/>
      <c r="J124" s="219">
        <f t="shared" si="0"/>
        <v>0</v>
      </c>
      <c r="K124" s="215" t="s">
        <v>22</v>
      </c>
      <c r="L124" s="220"/>
      <c r="M124" s="221" t="s">
        <v>22</v>
      </c>
      <c r="N124" s="222" t="s">
        <v>46</v>
      </c>
      <c r="O124" s="41"/>
      <c r="P124" s="210">
        <f t="shared" si="1"/>
        <v>0</v>
      </c>
      <c r="Q124" s="210">
        <v>0</v>
      </c>
      <c r="R124" s="210">
        <f t="shared" si="2"/>
        <v>0</v>
      </c>
      <c r="S124" s="210">
        <v>0</v>
      </c>
      <c r="T124" s="211">
        <f t="shared" si="3"/>
        <v>0</v>
      </c>
      <c r="AR124" s="23" t="s">
        <v>1622</v>
      </c>
      <c r="AT124" s="23" t="s">
        <v>224</v>
      </c>
      <c r="AU124" s="23" t="s">
        <v>84</v>
      </c>
      <c r="AY124" s="23" t="s">
        <v>165</v>
      </c>
      <c r="BE124" s="212">
        <f t="shared" si="4"/>
        <v>0</v>
      </c>
      <c r="BF124" s="212">
        <f t="shared" si="5"/>
        <v>0</v>
      </c>
      <c r="BG124" s="212">
        <f t="shared" si="6"/>
        <v>0</v>
      </c>
      <c r="BH124" s="212">
        <f t="shared" si="7"/>
        <v>0</v>
      </c>
      <c r="BI124" s="212">
        <f t="shared" si="8"/>
        <v>0</v>
      </c>
      <c r="BJ124" s="23" t="s">
        <v>24</v>
      </c>
      <c r="BK124" s="212">
        <f t="shared" si="9"/>
        <v>0</v>
      </c>
      <c r="BL124" s="23" t="s">
        <v>658</v>
      </c>
      <c r="BM124" s="23" t="s">
        <v>1728</v>
      </c>
    </row>
    <row r="125" spans="2:65" s="1" customFormat="1" ht="22.5" customHeight="1">
      <c r="B125" s="40"/>
      <c r="C125" s="213" t="s">
        <v>317</v>
      </c>
      <c r="D125" s="213" t="s">
        <v>224</v>
      </c>
      <c r="E125" s="214" t="s">
        <v>1729</v>
      </c>
      <c r="F125" s="215" t="s">
        <v>1730</v>
      </c>
      <c r="G125" s="216" t="s">
        <v>190</v>
      </c>
      <c r="H125" s="217">
        <v>3</v>
      </c>
      <c r="I125" s="218"/>
      <c r="J125" s="219">
        <f t="shared" si="0"/>
        <v>0</v>
      </c>
      <c r="K125" s="215" t="s">
        <v>22</v>
      </c>
      <c r="L125" s="220"/>
      <c r="M125" s="221" t="s">
        <v>22</v>
      </c>
      <c r="N125" s="222" t="s">
        <v>46</v>
      </c>
      <c r="O125" s="41"/>
      <c r="P125" s="210">
        <f t="shared" si="1"/>
        <v>0</v>
      </c>
      <c r="Q125" s="210">
        <v>0</v>
      </c>
      <c r="R125" s="210">
        <f t="shared" si="2"/>
        <v>0</v>
      </c>
      <c r="S125" s="210">
        <v>0</v>
      </c>
      <c r="T125" s="211">
        <f t="shared" si="3"/>
        <v>0</v>
      </c>
      <c r="AR125" s="23" t="s">
        <v>1622</v>
      </c>
      <c r="AT125" s="23" t="s">
        <v>224</v>
      </c>
      <c r="AU125" s="23" t="s">
        <v>84</v>
      </c>
      <c r="AY125" s="23" t="s">
        <v>165</v>
      </c>
      <c r="BE125" s="212">
        <f t="shared" si="4"/>
        <v>0</v>
      </c>
      <c r="BF125" s="212">
        <f t="shared" si="5"/>
        <v>0</v>
      </c>
      <c r="BG125" s="212">
        <f t="shared" si="6"/>
        <v>0</v>
      </c>
      <c r="BH125" s="212">
        <f t="shared" si="7"/>
        <v>0</v>
      </c>
      <c r="BI125" s="212">
        <f t="shared" si="8"/>
        <v>0</v>
      </c>
      <c r="BJ125" s="23" t="s">
        <v>24</v>
      </c>
      <c r="BK125" s="212">
        <f t="shared" si="9"/>
        <v>0</v>
      </c>
      <c r="BL125" s="23" t="s">
        <v>658</v>
      </c>
      <c r="BM125" s="23" t="s">
        <v>1731</v>
      </c>
    </row>
    <row r="126" spans="2:65" s="1" customFormat="1" ht="22.5" customHeight="1">
      <c r="B126" s="40"/>
      <c r="C126" s="201" t="s">
        <v>321</v>
      </c>
      <c r="D126" s="201" t="s">
        <v>167</v>
      </c>
      <c r="E126" s="202" t="s">
        <v>1732</v>
      </c>
      <c r="F126" s="203" t="s">
        <v>1733</v>
      </c>
      <c r="G126" s="204" t="s">
        <v>443</v>
      </c>
      <c r="H126" s="205">
        <v>4</v>
      </c>
      <c r="I126" s="206"/>
      <c r="J126" s="207">
        <f t="shared" si="0"/>
        <v>0</v>
      </c>
      <c r="K126" s="203" t="s">
        <v>22</v>
      </c>
      <c r="L126" s="60"/>
      <c r="M126" s="208" t="s">
        <v>22</v>
      </c>
      <c r="N126" s="209" t="s">
        <v>46</v>
      </c>
      <c r="O126" s="41"/>
      <c r="P126" s="210">
        <f t="shared" si="1"/>
        <v>0</v>
      </c>
      <c r="Q126" s="210">
        <v>0</v>
      </c>
      <c r="R126" s="210">
        <f t="shared" si="2"/>
        <v>0</v>
      </c>
      <c r="S126" s="210">
        <v>0</v>
      </c>
      <c r="T126" s="211">
        <f t="shared" si="3"/>
        <v>0</v>
      </c>
      <c r="AR126" s="23" t="s">
        <v>658</v>
      </c>
      <c r="AT126" s="23" t="s">
        <v>167</v>
      </c>
      <c r="AU126" s="23" t="s">
        <v>84</v>
      </c>
      <c r="AY126" s="23" t="s">
        <v>165</v>
      </c>
      <c r="BE126" s="212">
        <f t="shared" si="4"/>
        <v>0</v>
      </c>
      <c r="BF126" s="212">
        <f t="shared" si="5"/>
        <v>0</v>
      </c>
      <c r="BG126" s="212">
        <f t="shared" si="6"/>
        <v>0</v>
      </c>
      <c r="BH126" s="212">
        <f t="shared" si="7"/>
        <v>0</v>
      </c>
      <c r="BI126" s="212">
        <f t="shared" si="8"/>
        <v>0</v>
      </c>
      <c r="BJ126" s="23" t="s">
        <v>24</v>
      </c>
      <c r="BK126" s="212">
        <f t="shared" si="9"/>
        <v>0</v>
      </c>
      <c r="BL126" s="23" t="s">
        <v>658</v>
      </c>
      <c r="BM126" s="23" t="s">
        <v>1734</v>
      </c>
    </row>
    <row r="127" spans="2:65" s="1" customFormat="1" ht="22.5" customHeight="1">
      <c r="B127" s="40"/>
      <c r="C127" s="201" t="s">
        <v>326</v>
      </c>
      <c r="D127" s="201" t="s">
        <v>167</v>
      </c>
      <c r="E127" s="202" t="s">
        <v>1735</v>
      </c>
      <c r="F127" s="203" t="s">
        <v>1736</v>
      </c>
      <c r="G127" s="204" t="s">
        <v>443</v>
      </c>
      <c r="H127" s="205">
        <v>4</v>
      </c>
      <c r="I127" s="206"/>
      <c r="J127" s="207">
        <f t="shared" si="0"/>
        <v>0</v>
      </c>
      <c r="K127" s="203" t="s">
        <v>22</v>
      </c>
      <c r="L127" s="60"/>
      <c r="M127" s="208" t="s">
        <v>22</v>
      </c>
      <c r="N127" s="209" t="s">
        <v>46</v>
      </c>
      <c r="O127" s="41"/>
      <c r="P127" s="210">
        <f t="shared" si="1"/>
        <v>0</v>
      </c>
      <c r="Q127" s="210">
        <v>0</v>
      </c>
      <c r="R127" s="210">
        <f t="shared" si="2"/>
        <v>0</v>
      </c>
      <c r="S127" s="210">
        <v>0</v>
      </c>
      <c r="T127" s="211">
        <f t="shared" si="3"/>
        <v>0</v>
      </c>
      <c r="AR127" s="23" t="s">
        <v>658</v>
      </c>
      <c r="AT127" s="23" t="s">
        <v>167</v>
      </c>
      <c r="AU127" s="23" t="s">
        <v>84</v>
      </c>
      <c r="AY127" s="23" t="s">
        <v>165</v>
      </c>
      <c r="BE127" s="212">
        <f t="shared" si="4"/>
        <v>0</v>
      </c>
      <c r="BF127" s="212">
        <f t="shared" si="5"/>
        <v>0</v>
      </c>
      <c r="BG127" s="212">
        <f t="shared" si="6"/>
        <v>0</v>
      </c>
      <c r="BH127" s="212">
        <f t="shared" si="7"/>
        <v>0</v>
      </c>
      <c r="BI127" s="212">
        <f t="shared" si="8"/>
        <v>0</v>
      </c>
      <c r="BJ127" s="23" t="s">
        <v>24</v>
      </c>
      <c r="BK127" s="212">
        <f t="shared" si="9"/>
        <v>0</v>
      </c>
      <c r="BL127" s="23" t="s">
        <v>658</v>
      </c>
      <c r="BM127" s="23" t="s">
        <v>1737</v>
      </c>
    </row>
    <row r="128" spans="2:65" s="1" customFormat="1" ht="22.5" customHeight="1">
      <c r="B128" s="40"/>
      <c r="C128" s="201" t="s">
        <v>330</v>
      </c>
      <c r="D128" s="201" t="s">
        <v>167</v>
      </c>
      <c r="E128" s="202" t="s">
        <v>1738</v>
      </c>
      <c r="F128" s="203" t="s">
        <v>1739</v>
      </c>
      <c r="G128" s="204" t="s">
        <v>443</v>
      </c>
      <c r="H128" s="205">
        <v>1</v>
      </c>
      <c r="I128" s="206"/>
      <c r="J128" s="207">
        <f t="shared" si="0"/>
        <v>0</v>
      </c>
      <c r="K128" s="203" t="s">
        <v>22</v>
      </c>
      <c r="L128" s="60"/>
      <c r="M128" s="208" t="s">
        <v>22</v>
      </c>
      <c r="N128" s="209" t="s">
        <v>46</v>
      </c>
      <c r="O128" s="41"/>
      <c r="P128" s="210">
        <f t="shared" si="1"/>
        <v>0</v>
      </c>
      <c r="Q128" s="210">
        <v>0</v>
      </c>
      <c r="R128" s="210">
        <f t="shared" si="2"/>
        <v>0</v>
      </c>
      <c r="S128" s="210">
        <v>0</v>
      </c>
      <c r="T128" s="211">
        <f t="shared" si="3"/>
        <v>0</v>
      </c>
      <c r="AR128" s="23" t="s">
        <v>658</v>
      </c>
      <c r="AT128" s="23" t="s">
        <v>167</v>
      </c>
      <c r="AU128" s="23" t="s">
        <v>84</v>
      </c>
      <c r="AY128" s="23" t="s">
        <v>165</v>
      </c>
      <c r="BE128" s="212">
        <f t="shared" si="4"/>
        <v>0</v>
      </c>
      <c r="BF128" s="212">
        <f t="shared" si="5"/>
        <v>0</v>
      </c>
      <c r="BG128" s="212">
        <f t="shared" si="6"/>
        <v>0</v>
      </c>
      <c r="BH128" s="212">
        <f t="shared" si="7"/>
        <v>0</v>
      </c>
      <c r="BI128" s="212">
        <f t="shared" si="8"/>
        <v>0</v>
      </c>
      <c r="BJ128" s="23" t="s">
        <v>24</v>
      </c>
      <c r="BK128" s="212">
        <f t="shared" si="9"/>
        <v>0</v>
      </c>
      <c r="BL128" s="23" t="s">
        <v>658</v>
      </c>
      <c r="BM128" s="23" t="s">
        <v>1740</v>
      </c>
    </row>
    <row r="129" spans="2:65" s="1" customFormat="1" ht="22.5" customHeight="1">
      <c r="B129" s="40"/>
      <c r="C129" s="201" t="s">
        <v>335</v>
      </c>
      <c r="D129" s="201" t="s">
        <v>167</v>
      </c>
      <c r="E129" s="202" t="s">
        <v>1741</v>
      </c>
      <c r="F129" s="203" t="s">
        <v>1742</v>
      </c>
      <c r="G129" s="204" t="s">
        <v>443</v>
      </c>
      <c r="H129" s="205">
        <v>1</v>
      </c>
      <c r="I129" s="206"/>
      <c r="J129" s="207">
        <f t="shared" si="0"/>
        <v>0</v>
      </c>
      <c r="K129" s="203" t="s">
        <v>22</v>
      </c>
      <c r="L129" s="60"/>
      <c r="M129" s="208" t="s">
        <v>22</v>
      </c>
      <c r="N129" s="209" t="s">
        <v>46</v>
      </c>
      <c r="O129" s="41"/>
      <c r="P129" s="210">
        <f t="shared" si="1"/>
        <v>0</v>
      </c>
      <c r="Q129" s="210">
        <v>0</v>
      </c>
      <c r="R129" s="210">
        <f t="shared" si="2"/>
        <v>0</v>
      </c>
      <c r="S129" s="210">
        <v>0</v>
      </c>
      <c r="T129" s="211">
        <f t="shared" si="3"/>
        <v>0</v>
      </c>
      <c r="AR129" s="23" t="s">
        <v>658</v>
      </c>
      <c r="AT129" s="23" t="s">
        <v>167</v>
      </c>
      <c r="AU129" s="23" t="s">
        <v>84</v>
      </c>
      <c r="AY129" s="23" t="s">
        <v>165</v>
      </c>
      <c r="BE129" s="212">
        <f t="shared" si="4"/>
        <v>0</v>
      </c>
      <c r="BF129" s="212">
        <f t="shared" si="5"/>
        <v>0</v>
      </c>
      <c r="BG129" s="212">
        <f t="shared" si="6"/>
        <v>0</v>
      </c>
      <c r="BH129" s="212">
        <f t="shared" si="7"/>
        <v>0</v>
      </c>
      <c r="BI129" s="212">
        <f t="shared" si="8"/>
        <v>0</v>
      </c>
      <c r="BJ129" s="23" t="s">
        <v>24</v>
      </c>
      <c r="BK129" s="212">
        <f t="shared" si="9"/>
        <v>0</v>
      </c>
      <c r="BL129" s="23" t="s">
        <v>658</v>
      </c>
      <c r="BM129" s="23" t="s">
        <v>1743</v>
      </c>
    </row>
    <row r="130" spans="2:65" s="1" customFormat="1" ht="22.5" customHeight="1">
      <c r="B130" s="40"/>
      <c r="C130" s="201" t="s">
        <v>339</v>
      </c>
      <c r="D130" s="201" t="s">
        <v>167</v>
      </c>
      <c r="E130" s="202" t="s">
        <v>1744</v>
      </c>
      <c r="F130" s="203" t="s">
        <v>1745</v>
      </c>
      <c r="G130" s="204" t="s">
        <v>443</v>
      </c>
      <c r="H130" s="205">
        <v>1</v>
      </c>
      <c r="I130" s="206"/>
      <c r="J130" s="207">
        <f t="shared" si="0"/>
        <v>0</v>
      </c>
      <c r="K130" s="203" t="s">
        <v>22</v>
      </c>
      <c r="L130" s="60"/>
      <c r="M130" s="208" t="s">
        <v>22</v>
      </c>
      <c r="N130" s="209" t="s">
        <v>46</v>
      </c>
      <c r="O130" s="41"/>
      <c r="P130" s="210">
        <f t="shared" si="1"/>
        <v>0</v>
      </c>
      <c r="Q130" s="210">
        <v>0</v>
      </c>
      <c r="R130" s="210">
        <f t="shared" si="2"/>
        <v>0</v>
      </c>
      <c r="S130" s="210">
        <v>0</v>
      </c>
      <c r="T130" s="211">
        <f t="shared" si="3"/>
        <v>0</v>
      </c>
      <c r="AR130" s="23" t="s">
        <v>658</v>
      </c>
      <c r="AT130" s="23" t="s">
        <v>167</v>
      </c>
      <c r="AU130" s="23" t="s">
        <v>84</v>
      </c>
      <c r="AY130" s="23" t="s">
        <v>165</v>
      </c>
      <c r="BE130" s="212">
        <f t="shared" si="4"/>
        <v>0</v>
      </c>
      <c r="BF130" s="212">
        <f t="shared" si="5"/>
        <v>0</v>
      </c>
      <c r="BG130" s="212">
        <f t="shared" si="6"/>
        <v>0</v>
      </c>
      <c r="BH130" s="212">
        <f t="shared" si="7"/>
        <v>0</v>
      </c>
      <c r="BI130" s="212">
        <f t="shared" si="8"/>
        <v>0</v>
      </c>
      <c r="BJ130" s="23" t="s">
        <v>24</v>
      </c>
      <c r="BK130" s="212">
        <f t="shared" si="9"/>
        <v>0</v>
      </c>
      <c r="BL130" s="23" t="s">
        <v>658</v>
      </c>
      <c r="BM130" s="23" t="s">
        <v>1746</v>
      </c>
    </row>
    <row r="131" spans="2:65" s="1" customFormat="1" ht="22.5" customHeight="1">
      <c r="B131" s="40"/>
      <c r="C131" s="201" t="s">
        <v>343</v>
      </c>
      <c r="D131" s="201" t="s">
        <v>167</v>
      </c>
      <c r="E131" s="202" t="s">
        <v>1747</v>
      </c>
      <c r="F131" s="203" t="s">
        <v>1748</v>
      </c>
      <c r="G131" s="204" t="s">
        <v>443</v>
      </c>
      <c r="H131" s="205">
        <v>1</v>
      </c>
      <c r="I131" s="206"/>
      <c r="J131" s="207">
        <f t="shared" si="0"/>
        <v>0</v>
      </c>
      <c r="K131" s="203" t="s">
        <v>22</v>
      </c>
      <c r="L131" s="60"/>
      <c r="M131" s="208" t="s">
        <v>22</v>
      </c>
      <c r="N131" s="209" t="s">
        <v>46</v>
      </c>
      <c r="O131" s="41"/>
      <c r="P131" s="210">
        <f t="shared" si="1"/>
        <v>0</v>
      </c>
      <c r="Q131" s="210">
        <v>0</v>
      </c>
      <c r="R131" s="210">
        <f t="shared" si="2"/>
        <v>0</v>
      </c>
      <c r="S131" s="210">
        <v>0</v>
      </c>
      <c r="T131" s="211">
        <f t="shared" si="3"/>
        <v>0</v>
      </c>
      <c r="AR131" s="23" t="s">
        <v>658</v>
      </c>
      <c r="AT131" s="23" t="s">
        <v>167</v>
      </c>
      <c r="AU131" s="23" t="s">
        <v>84</v>
      </c>
      <c r="AY131" s="23" t="s">
        <v>165</v>
      </c>
      <c r="BE131" s="212">
        <f t="shared" si="4"/>
        <v>0</v>
      </c>
      <c r="BF131" s="212">
        <f t="shared" si="5"/>
        <v>0</v>
      </c>
      <c r="BG131" s="212">
        <f t="shared" si="6"/>
        <v>0</v>
      </c>
      <c r="BH131" s="212">
        <f t="shared" si="7"/>
        <v>0</v>
      </c>
      <c r="BI131" s="212">
        <f t="shared" si="8"/>
        <v>0</v>
      </c>
      <c r="BJ131" s="23" t="s">
        <v>24</v>
      </c>
      <c r="BK131" s="212">
        <f t="shared" si="9"/>
        <v>0</v>
      </c>
      <c r="BL131" s="23" t="s">
        <v>658</v>
      </c>
      <c r="BM131" s="23" t="s">
        <v>1749</v>
      </c>
    </row>
    <row r="132" spans="2:65" s="1" customFormat="1" ht="22.5" customHeight="1">
      <c r="B132" s="40"/>
      <c r="C132" s="213" t="s">
        <v>347</v>
      </c>
      <c r="D132" s="213" t="s">
        <v>224</v>
      </c>
      <c r="E132" s="214" t="s">
        <v>1750</v>
      </c>
      <c r="F132" s="215" t="s">
        <v>1751</v>
      </c>
      <c r="G132" s="216" t="s">
        <v>443</v>
      </c>
      <c r="H132" s="217">
        <v>1</v>
      </c>
      <c r="I132" s="218"/>
      <c r="J132" s="219">
        <f t="shared" si="0"/>
        <v>0</v>
      </c>
      <c r="K132" s="215" t="s">
        <v>22</v>
      </c>
      <c r="L132" s="220"/>
      <c r="M132" s="221" t="s">
        <v>22</v>
      </c>
      <c r="N132" s="222" t="s">
        <v>46</v>
      </c>
      <c r="O132" s="41"/>
      <c r="P132" s="210">
        <f t="shared" si="1"/>
        <v>0</v>
      </c>
      <c r="Q132" s="210">
        <v>0</v>
      </c>
      <c r="R132" s="210">
        <f t="shared" si="2"/>
        <v>0</v>
      </c>
      <c r="S132" s="210">
        <v>0</v>
      </c>
      <c r="T132" s="211">
        <f t="shared" si="3"/>
        <v>0</v>
      </c>
      <c r="AR132" s="23" t="s">
        <v>1622</v>
      </c>
      <c r="AT132" s="23" t="s">
        <v>224</v>
      </c>
      <c r="AU132" s="23" t="s">
        <v>84</v>
      </c>
      <c r="AY132" s="23" t="s">
        <v>165</v>
      </c>
      <c r="BE132" s="212">
        <f t="shared" si="4"/>
        <v>0</v>
      </c>
      <c r="BF132" s="212">
        <f t="shared" si="5"/>
        <v>0</v>
      </c>
      <c r="BG132" s="212">
        <f t="shared" si="6"/>
        <v>0</v>
      </c>
      <c r="BH132" s="212">
        <f t="shared" si="7"/>
        <v>0</v>
      </c>
      <c r="BI132" s="212">
        <f t="shared" si="8"/>
        <v>0</v>
      </c>
      <c r="BJ132" s="23" t="s">
        <v>24</v>
      </c>
      <c r="BK132" s="212">
        <f t="shared" si="9"/>
        <v>0</v>
      </c>
      <c r="BL132" s="23" t="s">
        <v>658</v>
      </c>
      <c r="BM132" s="23" t="s">
        <v>1752</v>
      </c>
    </row>
    <row r="133" spans="2:65" s="1" customFormat="1" ht="22.5" customHeight="1">
      <c r="B133" s="40"/>
      <c r="C133" s="213" t="s">
        <v>351</v>
      </c>
      <c r="D133" s="213" t="s">
        <v>224</v>
      </c>
      <c r="E133" s="214" t="s">
        <v>1753</v>
      </c>
      <c r="F133" s="215" t="s">
        <v>1754</v>
      </c>
      <c r="G133" s="216" t="s">
        <v>443</v>
      </c>
      <c r="H133" s="217">
        <v>29</v>
      </c>
      <c r="I133" s="218"/>
      <c r="J133" s="219">
        <f t="shared" si="0"/>
        <v>0</v>
      </c>
      <c r="K133" s="215" t="s">
        <v>22</v>
      </c>
      <c r="L133" s="220"/>
      <c r="M133" s="221" t="s">
        <v>22</v>
      </c>
      <c r="N133" s="222" t="s">
        <v>46</v>
      </c>
      <c r="O133" s="41"/>
      <c r="P133" s="210">
        <f t="shared" si="1"/>
        <v>0</v>
      </c>
      <c r="Q133" s="210">
        <v>0</v>
      </c>
      <c r="R133" s="210">
        <f t="shared" si="2"/>
        <v>0</v>
      </c>
      <c r="S133" s="210">
        <v>0</v>
      </c>
      <c r="T133" s="211">
        <f t="shared" si="3"/>
        <v>0</v>
      </c>
      <c r="AR133" s="23" t="s">
        <v>1622</v>
      </c>
      <c r="AT133" s="23" t="s">
        <v>224</v>
      </c>
      <c r="AU133" s="23" t="s">
        <v>84</v>
      </c>
      <c r="AY133" s="23" t="s">
        <v>165</v>
      </c>
      <c r="BE133" s="212">
        <f t="shared" si="4"/>
        <v>0</v>
      </c>
      <c r="BF133" s="212">
        <f t="shared" si="5"/>
        <v>0</v>
      </c>
      <c r="BG133" s="212">
        <f t="shared" si="6"/>
        <v>0</v>
      </c>
      <c r="BH133" s="212">
        <f t="shared" si="7"/>
        <v>0</v>
      </c>
      <c r="BI133" s="212">
        <f t="shared" si="8"/>
        <v>0</v>
      </c>
      <c r="BJ133" s="23" t="s">
        <v>24</v>
      </c>
      <c r="BK133" s="212">
        <f t="shared" si="9"/>
        <v>0</v>
      </c>
      <c r="BL133" s="23" t="s">
        <v>658</v>
      </c>
      <c r="BM133" s="23" t="s">
        <v>1755</v>
      </c>
    </row>
    <row r="134" spans="2:65" s="1" customFormat="1" ht="22.5" customHeight="1">
      <c r="B134" s="40"/>
      <c r="C134" s="213" t="s">
        <v>355</v>
      </c>
      <c r="D134" s="213" t="s">
        <v>224</v>
      </c>
      <c r="E134" s="214" t="s">
        <v>1756</v>
      </c>
      <c r="F134" s="215" t="s">
        <v>1757</v>
      </c>
      <c r="G134" s="216" t="s">
        <v>443</v>
      </c>
      <c r="H134" s="217">
        <v>46</v>
      </c>
      <c r="I134" s="218"/>
      <c r="J134" s="219">
        <f t="shared" si="0"/>
        <v>0</v>
      </c>
      <c r="K134" s="215" t="s">
        <v>22</v>
      </c>
      <c r="L134" s="220"/>
      <c r="M134" s="221" t="s">
        <v>22</v>
      </c>
      <c r="N134" s="222" t="s">
        <v>46</v>
      </c>
      <c r="O134" s="41"/>
      <c r="P134" s="210">
        <f t="shared" si="1"/>
        <v>0</v>
      </c>
      <c r="Q134" s="210">
        <v>0</v>
      </c>
      <c r="R134" s="210">
        <f t="shared" si="2"/>
        <v>0</v>
      </c>
      <c r="S134" s="210">
        <v>0</v>
      </c>
      <c r="T134" s="211">
        <f t="shared" si="3"/>
        <v>0</v>
      </c>
      <c r="AR134" s="23" t="s">
        <v>1622</v>
      </c>
      <c r="AT134" s="23" t="s">
        <v>224</v>
      </c>
      <c r="AU134" s="23" t="s">
        <v>84</v>
      </c>
      <c r="AY134" s="23" t="s">
        <v>165</v>
      </c>
      <c r="BE134" s="212">
        <f t="shared" si="4"/>
        <v>0</v>
      </c>
      <c r="BF134" s="212">
        <f t="shared" si="5"/>
        <v>0</v>
      </c>
      <c r="BG134" s="212">
        <f t="shared" si="6"/>
        <v>0</v>
      </c>
      <c r="BH134" s="212">
        <f t="shared" si="7"/>
        <v>0</v>
      </c>
      <c r="BI134" s="212">
        <f t="shared" si="8"/>
        <v>0</v>
      </c>
      <c r="BJ134" s="23" t="s">
        <v>24</v>
      </c>
      <c r="BK134" s="212">
        <f t="shared" si="9"/>
        <v>0</v>
      </c>
      <c r="BL134" s="23" t="s">
        <v>658</v>
      </c>
      <c r="BM134" s="23" t="s">
        <v>1758</v>
      </c>
    </row>
    <row r="135" spans="2:65" s="11" customFormat="1" ht="29.85" customHeight="1">
      <c r="B135" s="184"/>
      <c r="C135" s="185"/>
      <c r="D135" s="198" t="s">
        <v>74</v>
      </c>
      <c r="E135" s="199" t="s">
        <v>1759</v>
      </c>
      <c r="F135" s="199" t="s">
        <v>1760</v>
      </c>
      <c r="G135" s="185"/>
      <c r="H135" s="185"/>
      <c r="I135" s="188"/>
      <c r="J135" s="200">
        <f>BK135</f>
        <v>0</v>
      </c>
      <c r="K135" s="185"/>
      <c r="L135" s="190"/>
      <c r="M135" s="191"/>
      <c r="N135" s="192"/>
      <c r="O135" s="192"/>
      <c r="P135" s="193">
        <f>SUM(P136:P184)</f>
        <v>0</v>
      </c>
      <c r="Q135" s="192"/>
      <c r="R135" s="193">
        <f>SUM(R136:R184)</f>
        <v>0</v>
      </c>
      <c r="S135" s="192"/>
      <c r="T135" s="194">
        <f>SUM(T136:T184)</f>
        <v>0</v>
      </c>
      <c r="AR135" s="195" t="s">
        <v>24</v>
      </c>
      <c r="AT135" s="196" t="s">
        <v>74</v>
      </c>
      <c r="AU135" s="196" t="s">
        <v>24</v>
      </c>
      <c r="AY135" s="195" t="s">
        <v>165</v>
      </c>
      <c r="BK135" s="197">
        <f>SUM(BK136:BK184)</f>
        <v>0</v>
      </c>
    </row>
    <row r="136" spans="2:65" s="1" customFormat="1" ht="22.5" customHeight="1">
      <c r="B136" s="40"/>
      <c r="C136" s="213" t="s">
        <v>359</v>
      </c>
      <c r="D136" s="213" t="s">
        <v>224</v>
      </c>
      <c r="E136" s="214" t="s">
        <v>1761</v>
      </c>
      <c r="F136" s="215" t="s">
        <v>1762</v>
      </c>
      <c r="G136" s="216" t="s">
        <v>190</v>
      </c>
      <c r="H136" s="217">
        <v>150</v>
      </c>
      <c r="I136" s="218"/>
      <c r="J136" s="219">
        <f t="shared" ref="J136:J167" si="10">ROUND(I136*H136,2)</f>
        <v>0</v>
      </c>
      <c r="K136" s="215" t="s">
        <v>22</v>
      </c>
      <c r="L136" s="220"/>
      <c r="M136" s="221" t="s">
        <v>22</v>
      </c>
      <c r="N136" s="222" t="s">
        <v>46</v>
      </c>
      <c r="O136" s="41"/>
      <c r="P136" s="210">
        <f t="shared" ref="P136:P167" si="11">O136*H136</f>
        <v>0</v>
      </c>
      <c r="Q136" s="210">
        <v>0</v>
      </c>
      <c r="R136" s="210">
        <f t="shared" ref="R136:R167" si="12">Q136*H136</f>
        <v>0</v>
      </c>
      <c r="S136" s="210">
        <v>0</v>
      </c>
      <c r="T136" s="211">
        <f t="shared" ref="T136:T167" si="13">S136*H136</f>
        <v>0</v>
      </c>
      <c r="AR136" s="23" t="s">
        <v>1622</v>
      </c>
      <c r="AT136" s="23" t="s">
        <v>224</v>
      </c>
      <c r="AU136" s="23" t="s">
        <v>84</v>
      </c>
      <c r="AY136" s="23" t="s">
        <v>165</v>
      </c>
      <c r="BE136" s="212">
        <f t="shared" ref="BE136:BE167" si="14">IF(N136="základní",J136,0)</f>
        <v>0</v>
      </c>
      <c r="BF136" s="212">
        <f t="shared" ref="BF136:BF167" si="15">IF(N136="snížená",J136,0)</f>
        <v>0</v>
      </c>
      <c r="BG136" s="212">
        <f t="shared" ref="BG136:BG167" si="16">IF(N136="zákl. přenesená",J136,0)</f>
        <v>0</v>
      </c>
      <c r="BH136" s="212">
        <f t="shared" ref="BH136:BH167" si="17">IF(N136="sníž. přenesená",J136,0)</f>
        <v>0</v>
      </c>
      <c r="BI136" s="212">
        <f t="shared" ref="BI136:BI167" si="18">IF(N136="nulová",J136,0)</f>
        <v>0</v>
      </c>
      <c r="BJ136" s="23" t="s">
        <v>24</v>
      </c>
      <c r="BK136" s="212">
        <f t="shared" ref="BK136:BK167" si="19">ROUND(I136*H136,2)</f>
        <v>0</v>
      </c>
      <c r="BL136" s="23" t="s">
        <v>658</v>
      </c>
      <c r="BM136" s="23" t="s">
        <v>1763</v>
      </c>
    </row>
    <row r="137" spans="2:65" s="1" customFormat="1" ht="22.5" customHeight="1">
      <c r="B137" s="40"/>
      <c r="C137" s="213" t="s">
        <v>363</v>
      </c>
      <c r="D137" s="213" t="s">
        <v>224</v>
      </c>
      <c r="E137" s="214" t="s">
        <v>1764</v>
      </c>
      <c r="F137" s="215" t="s">
        <v>1765</v>
      </c>
      <c r="G137" s="216" t="s">
        <v>443</v>
      </c>
      <c r="H137" s="217">
        <v>9</v>
      </c>
      <c r="I137" s="218"/>
      <c r="J137" s="219">
        <f t="shared" si="10"/>
        <v>0</v>
      </c>
      <c r="K137" s="215" t="s">
        <v>22</v>
      </c>
      <c r="L137" s="220"/>
      <c r="M137" s="221" t="s">
        <v>22</v>
      </c>
      <c r="N137" s="222" t="s">
        <v>46</v>
      </c>
      <c r="O137" s="41"/>
      <c r="P137" s="210">
        <f t="shared" si="11"/>
        <v>0</v>
      </c>
      <c r="Q137" s="210">
        <v>0</v>
      </c>
      <c r="R137" s="210">
        <f t="shared" si="12"/>
        <v>0</v>
      </c>
      <c r="S137" s="210">
        <v>0</v>
      </c>
      <c r="T137" s="211">
        <f t="shared" si="13"/>
        <v>0</v>
      </c>
      <c r="AR137" s="23" t="s">
        <v>1622</v>
      </c>
      <c r="AT137" s="23" t="s">
        <v>224</v>
      </c>
      <c r="AU137" s="23" t="s">
        <v>84</v>
      </c>
      <c r="AY137" s="23" t="s">
        <v>165</v>
      </c>
      <c r="BE137" s="212">
        <f t="shared" si="14"/>
        <v>0</v>
      </c>
      <c r="BF137" s="212">
        <f t="shared" si="15"/>
        <v>0</v>
      </c>
      <c r="BG137" s="212">
        <f t="shared" si="16"/>
        <v>0</v>
      </c>
      <c r="BH137" s="212">
        <f t="shared" si="17"/>
        <v>0</v>
      </c>
      <c r="BI137" s="212">
        <f t="shared" si="18"/>
        <v>0</v>
      </c>
      <c r="BJ137" s="23" t="s">
        <v>24</v>
      </c>
      <c r="BK137" s="212">
        <f t="shared" si="19"/>
        <v>0</v>
      </c>
      <c r="BL137" s="23" t="s">
        <v>658</v>
      </c>
      <c r="BM137" s="23" t="s">
        <v>1766</v>
      </c>
    </row>
    <row r="138" spans="2:65" s="1" customFormat="1" ht="22.5" customHeight="1">
      <c r="B138" s="40"/>
      <c r="C138" s="213" t="s">
        <v>367</v>
      </c>
      <c r="D138" s="213" t="s">
        <v>224</v>
      </c>
      <c r="E138" s="214" t="s">
        <v>1767</v>
      </c>
      <c r="F138" s="215" t="s">
        <v>1768</v>
      </c>
      <c r="G138" s="216" t="s">
        <v>443</v>
      </c>
      <c r="H138" s="217">
        <v>9</v>
      </c>
      <c r="I138" s="218"/>
      <c r="J138" s="219">
        <f t="shared" si="10"/>
        <v>0</v>
      </c>
      <c r="K138" s="215" t="s">
        <v>22</v>
      </c>
      <c r="L138" s="220"/>
      <c r="M138" s="221" t="s">
        <v>22</v>
      </c>
      <c r="N138" s="222" t="s">
        <v>46</v>
      </c>
      <c r="O138" s="41"/>
      <c r="P138" s="210">
        <f t="shared" si="11"/>
        <v>0</v>
      </c>
      <c r="Q138" s="210">
        <v>0</v>
      </c>
      <c r="R138" s="210">
        <f t="shared" si="12"/>
        <v>0</v>
      </c>
      <c r="S138" s="210">
        <v>0</v>
      </c>
      <c r="T138" s="211">
        <f t="shared" si="13"/>
        <v>0</v>
      </c>
      <c r="AR138" s="23" t="s">
        <v>1622</v>
      </c>
      <c r="AT138" s="23" t="s">
        <v>224</v>
      </c>
      <c r="AU138" s="23" t="s">
        <v>84</v>
      </c>
      <c r="AY138" s="23" t="s">
        <v>165</v>
      </c>
      <c r="BE138" s="212">
        <f t="shared" si="14"/>
        <v>0</v>
      </c>
      <c r="BF138" s="212">
        <f t="shared" si="15"/>
        <v>0</v>
      </c>
      <c r="BG138" s="212">
        <f t="shared" si="16"/>
        <v>0</v>
      </c>
      <c r="BH138" s="212">
        <f t="shared" si="17"/>
        <v>0</v>
      </c>
      <c r="BI138" s="212">
        <f t="shared" si="18"/>
        <v>0</v>
      </c>
      <c r="BJ138" s="23" t="s">
        <v>24</v>
      </c>
      <c r="BK138" s="212">
        <f t="shared" si="19"/>
        <v>0</v>
      </c>
      <c r="BL138" s="23" t="s">
        <v>658</v>
      </c>
      <c r="BM138" s="23" t="s">
        <v>1769</v>
      </c>
    </row>
    <row r="139" spans="2:65" s="1" customFormat="1" ht="22.5" customHeight="1">
      <c r="B139" s="40"/>
      <c r="C139" s="213" t="s">
        <v>373</v>
      </c>
      <c r="D139" s="213" t="s">
        <v>224</v>
      </c>
      <c r="E139" s="214" t="s">
        <v>1770</v>
      </c>
      <c r="F139" s="215" t="s">
        <v>1771</v>
      </c>
      <c r="G139" s="216" t="s">
        <v>443</v>
      </c>
      <c r="H139" s="217">
        <v>13</v>
      </c>
      <c r="I139" s="218"/>
      <c r="J139" s="219">
        <f t="shared" si="10"/>
        <v>0</v>
      </c>
      <c r="K139" s="215" t="s">
        <v>22</v>
      </c>
      <c r="L139" s="220"/>
      <c r="M139" s="221" t="s">
        <v>22</v>
      </c>
      <c r="N139" s="222" t="s">
        <v>46</v>
      </c>
      <c r="O139" s="41"/>
      <c r="P139" s="210">
        <f t="shared" si="11"/>
        <v>0</v>
      </c>
      <c r="Q139" s="210">
        <v>0</v>
      </c>
      <c r="R139" s="210">
        <f t="shared" si="12"/>
        <v>0</v>
      </c>
      <c r="S139" s="210">
        <v>0</v>
      </c>
      <c r="T139" s="211">
        <f t="shared" si="13"/>
        <v>0</v>
      </c>
      <c r="AR139" s="23" t="s">
        <v>1622</v>
      </c>
      <c r="AT139" s="23" t="s">
        <v>224</v>
      </c>
      <c r="AU139" s="23" t="s">
        <v>84</v>
      </c>
      <c r="AY139" s="23" t="s">
        <v>165</v>
      </c>
      <c r="BE139" s="212">
        <f t="shared" si="14"/>
        <v>0</v>
      </c>
      <c r="BF139" s="212">
        <f t="shared" si="15"/>
        <v>0</v>
      </c>
      <c r="BG139" s="212">
        <f t="shared" si="16"/>
        <v>0</v>
      </c>
      <c r="BH139" s="212">
        <f t="shared" si="17"/>
        <v>0</v>
      </c>
      <c r="BI139" s="212">
        <f t="shared" si="18"/>
        <v>0</v>
      </c>
      <c r="BJ139" s="23" t="s">
        <v>24</v>
      </c>
      <c r="BK139" s="212">
        <f t="shared" si="19"/>
        <v>0</v>
      </c>
      <c r="BL139" s="23" t="s">
        <v>658</v>
      </c>
      <c r="BM139" s="23" t="s">
        <v>1772</v>
      </c>
    </row>
    <row r="140" spans="2:65" s="1" customFormat="1" ht="22.5" customHeight="1">
      <c r="B140" s="40"/>
      <c r="C140" s="213" t="s">
        <v>377</v>
      </c>
      <c r="D140" s="213" t="s">
        <v>224</v>
      </c>
      <c r="E140" s="214" t="s">
        <v>1773</v>
      </c>
      <c r="F140" s="215" t="s">
        <v>1774</v>
      </c>
      <c r="G140" s="216" t="s">
        <v>190</v>
      </c>
      <c r="H140" s="217">
        <v>10</v>
      </c>
      <c r="I140" s="218"/>
      <c r="J140" s="219">
        <f t="shared" si="10"/>
        <v>0</v>
      </c>
      <c r="K140" s="215" t="s">
        <v>22</v>
      </c>
      <c r="L140" s="220"/>
      <c r="M140" s="221" t="s">
        <v>22</v>
      </c>
      <c r="N140" s="222" t="s">
        <v>46</v>
      </c>
      <c r="O140" s="41"/>
      <c r="P140" s="210">
        <f t="shared" si="11"/>
        <v>0</v>
      </c>
      <c r="Q140" s="210">
        <v>0</v>
      </c>
      <c r="R140" s="210">
        <f t="shared" si="12"/>
        <v>0</v>
      </c>
      <c r="S140" s="210">
        <v>0</v>
      </c>
      <c r="T140" s="211">
        <f t="shared" si="13"/>
        <v>0</v>
      </c>
      <c r="AR140" s="23" t="s">
        <v>1622</v>
      </c>
      <c r="AT140" s="23" t="s">
        <v>224</v>
      </c>
      <c r="AU140" s="23" t="s">
        <v>84</v>
      </c>
      <c r="AY140" s="23" t="s">
        <v>165</v>
      </c>
      <c r="BE140" s="212">
        <f t="shared" si="14"/>
        <v>0</v>
      </c>
      <c r="BF140" s="212">
        <f t="shared" si="15"/>
        <v>0</v>
      </c>
      <c r="BG140" s="212">
        <f t="shared" si="16"/>
        <v>0</v>
      </c>
      <c r="BH140" s="212">
        <f t="shared" si="17"/>
        <v>0</v>
      </c>
      <c r="BI140" s="212">
        <f t="shared" si="18"/>
        <v>0</v>
      </c>
      <c r="BJ140" s="23" t="s">
        <v>24</v>
      </c>
      <c r="BK140" s="212">
        <f t="shared" si="19"/>
        <v>0</v>
      </c>
      <c r="BL140" s="23" t="s">
        <v>658</v>
      </c>
      <c r="BM140" s="23" t="s">
        <v>1775</v>
      </c>
    </row>
    <row r="141" spans="2:65" s="1" customFormat="1" ht="22.5" customHeight="1">
      <c r="B141" s="40"/>
      <c r="C141" s="213" t="s">
        <v>381</v>
      </c>
      <c r="D141" s="213" t="s">
        <v>224</v>
      </c>
      <c r="E141" s="214" t="s">
        <v>1776</v>
      </c>
      <c r="F141" s="215" t="s">
        <v>1777</v>
      </c>
      <c r="G141" s="216" t="s">
        <v>190</v>
      </c>
      <c r="H141" s="217">
        <v>20</v>
      </c>
      <c r="I141" s="218"/>
      <c r="J141" s="219">
        <f t="shared" si="10"/>
        <v>0</v>
      </c>
      <c r="K141" s="215" t="s">
        <v>22</v>
      </c>
      <c r="L141" s="220"/>
      <c r="M141" s="221" t="s">
        <v>22</v>
      </c>
      <c r="N141" s="222" t="s">
        <v>46</v>
      </c>
      <c r="O141" s="41"/>
      <c r="P141" s="210">
        <f t="shared" si="11"/>
        <v>0</v>
      </c>
      <c r="Q141" s="210">
        <v>0</v>
      </c>
      <c r="R141" s="210">
        <f t="shared" si="12"/>
        <v>0</v>
      </c>
      <c r="S141" s="210">
        <v>0</v>
      </c>
      <c r="T141" s="211">
        <f t="shared" si="13"/>
        <v>0</v>
      </c>
      <c r="AR141" s="23" t="s">
        <v>1622</v>
      </c>
      <c r="AT141" s="23" t="s">
        <v>224</v>
      </c>
      <c r="AU141" s="23" t="s">
        <v>84</v>
      </c>
      <c r="AY141" s="23" t="s">
        <v>165</v>
      </c>
      <c r="BE141" s="212">
        <f t="shared" si="14"/>
        <v>0</v>
      </c>
      <c r="BF141" s="212">
        <f t="shared" si="15"/>
        <v>0</v>
      </c>
      <c r="BG141" s="212">
        <f t="shared" si="16"/>
        <v>0</v>
      </c>
      <c r="BH141" s="212">
        <f t="shared" si="17"/>
        <v>0</v>
      </c>
      <c r="BI141" s="212">
        <f t="shared" si="18"/>
        <v>0</v>
      </c>
      <c r="BJ141" s="23" t="s">
        <v>24</v>
      </c>
      <c r="BK141" s="212">
        <f t="shared" si="19"/>
        <v>0</v>
      </c>
      <c r="BL141" s="23" t="s">
        <v>658</v>
      </c>
      <c r="BM141" s="23" t="s">
        <v>1778</v>
      </c>
    </row>
    <row r="142" spans="2:65" s="1" customFormat="1" ht="22.5" customHeight="1">
      <c r="B142" s="40"/>
      <c r="C142" s="213" t="s">
        <v>387</v>
      </c>
      <c r="D142" s="213" t="s">
        <v>224</v>
      </c>
      <c r="E142" s="214" t="s">
        <v>1779</v>
      </c>
      <c r="F142" s="215" t="s">
        <v>1780</v>
      </c>
      <c r="G142" s="216" t="s">
        <v>190</v>
      </c>
      <c r="H142" s="217">
        <v>30</v>
      </c>
      <c r="I142" s="218"/>
      <c r="J142" s="219">
        <f t="shared" si="10"/>
        <v>0</v>
      </c>
      <c r="K142" s="215" t="s">
        <v>22</v>
      </c>
      <c r="L142" s="220"/>
      <c r="M142" s="221" t="s">
        <v>22</v>
      </c>
      <c r="N142" s="222" t="s">
        <v>46</v>
      </c>
      <c r="O142" s="41"/>
      <c r="P142" s="210">
        <f t="shared" si="11"/>
        <v>0</v>
      </c>
      <c r="Q142" s="210">
        <v>0</v>
      </c>
      <c r="R142" s="210">
        <f t="shared" si="12"/>
        <v>0</v>
      </c>
      <c r="S142" s="210">
        <v>0</v>
      </c>
      <c r="T142" s="211">
        <f t="shared" si="13"/>
        <v>0</v>
      </c>
      <c r="AR142" s="23" t="s">
        <v>1622</v>
      </c>
      <c r="AT142" s="23" t="s">
        <v>224</v>
      </c>
      <c r="AU142" s="23" t="s">
        <v>84</v>
      </c>
      <c r="AY142" s="23" t="s">
        <v>165</v>
      </c>
      <c r="BE142" s="212">
        <f t="shared" si="14"/>
        <v>0</v>
      </c>
      <c r="BF142" s="212">
        <f t="shared" si="15"/>
        <v>0</v>
      </c>
      <c r="BG142" s="212">
        <f t="shared" si="16"/>
        <v>0</v>
      </c>
      <c r="BH142" s="212">
        <f t="shared" si="17"/>
        <v>0</v>
      </c>
      <c r="BI142" s="212">
        <f t="shared" si="18"/>
        <v>0</v>
      </c>
      <c r="BJ142" s="23" t="s">
        <v>24</v>
      </c>
      <c r="BK142" s="212">
        <f t="shared" si="19"/>
        <v>0</v>
      </c>
      <c r="BL142" s="23" t="s">
        <v>658</v>
      </c>
      <c r="BM142" s="23" t="s">
        <v>1781</v>
      </c>
    </row>
    <row r="143" spans="2:65" s="1" customFormat="1" ht="22.5" customHeight="1">
      <c r="B143" s="40"/>
      <c r="C143" s="213" t="s">
        <v>237</v>
      </c>
      <c r="D143" s="213" t="s">
        <v>224</v>
      </c>
      <c r="E143" s="214" t="s">
        <v>1782</v>
      </c>
      <c r="F143" s="215" t="s">
        <v>1783</v>
      </c>
      <c r="G143" s="216" t="s">
        <v>443</v>
      </c>
      <c r="H143" s="217">
        <v>4</v>
      </c>
      <c r="I143" s="218"/>
      <c r="J143" s="219">
        <f t="shared" si="10"/>
        <v>0</v>
      </c>
      <c r="K143" s="215" t="s">
        <v>22</v>
      </c>
      <c r="L143" s="220"/>
      <c r="M143" s="221" t="s">
        <v>22</v>
      </c>
      <c r="N143" s="222" t="s">
        <v>46</v>
      </c>
      <c r="O143" s="41"/>
      <c r="P143" s="210">
        <f t="shared" si="11"/>
        <v>0</v>
      </c>
      <c r="Q143" s="210">
        <v>0</v>
      </c>
      <c r="R143" s="210">
        <f t="shared" si="12"/>
        <v>0</v>
      </c>
      <c r="S143" s="210">
        <v>0</v>
      </c>
      <c r="T143" s="211">
        <f t="shared" si="13"/>
        <v>0</v>
      </c>
      <c r="AR143" s="23" t="s">
        <v>1622</v>
      </c>
      <c r="AT143" s="23" t="s">
        <v>224</v>
      </c>
      <c r="AU143" s="23" t="s">
        <v>84</v>
      </c>
      <c r="AY143" s="23" t="s">
        <v>165</v>
      </c>
      <c r="BE143" s="212">
        <f t="shared" si="14"/>
        <v>0</v>
      </c>
      <c r="BF143" s="212">
        <f t="shared" si="15"/>
        <v>0</v>
      </c>
      <c r="BG143" s="212">
        <f t="shared" si="16"/>
        <v>0</v>
      </c>
      <c r="BH143" s="212">
        <f t="shared" si="17"/>
        <v>0</v>
      </c>
      <c r="BI143" s="212">
        <f t="shared" si="18"/>
        <v>0</v>
      </c>
      <c r="BJ143" s="23" t="s">
        <v>24</v>
      </c>
      <c r="BK143" s="212">
        <f t="shared" si="19"/>
        <v>0</v>
      </c>
      <c r="BL143" s="23" t="s">
        <v>658</v>
      </c>
      <c r="BM143" s="23" t="s">
        <v>1784</v>
      </c>
    </row>
    <row r="144" spans="2:65" s="1" customFormat="1" ht="22.5" customHeight="1">
      <c r="B144" s="40"/>
      <c r="C144" s="213" t="s">
        <v>616</v>
      </c>
      <c r="D144" s="213" t="s">
        <v>224</v>
      </c>
      <c r="E144" s="214" t="s">
        <v>1785</v>
      </c>
      <c r="F144" s="215" t="s">
        <v>1786</v>
      </c>
      <c r="G144" s="216" t="s">
        <v>443</v>
      </c>
      <c r="H144" s="217">
        <v>6</v>
      </c>
      <c r="I144" s="218"/>
      <c r="J144" s="219">
        <f t="shared" si="10"/>
        <v>0</v>
      </c>
      <c r="K144" s="215" t="s">
        <v>22</v>
      </c>
      <c r="L144" s="220"/>
      <c r="M144" s="221" t="s">
        <v>22</v>
      </c>
      <c r="N144" s="222" t="s">
        <v>46</v>
      </c>
      <c r="O144" s="41"/>
      <c r="P144" s="210">
        <f t="shared" si="11"/>
        <v>0</v>
      </c>
      <c r="Q144" s="210">
        <v>0</v>
      </c>
      <c r="R144" s="210">
        <f t="shared" si="12"/>
        <v>0</v>
      </c>
      <c r="S144" s="210">
        <v>0</v>
      </c>
      <c r="T144" s="211">
        <f t="shared" si="13"/>
        <v>0</v>
      </c>
      <c r="AR144" s="23" t="s">
        <v>1622</v>
      </c>
      <c r="AT144" s="23" t="s">
        <v>224</v>
      </c>
      <c r="AU144" s="23" t="s">
        <v>84</v>
      </c>
      <c r="AY144" s="23" t="s">
        <v>165</v>
      </c>
      <c r="BE144" s="212">
        <f t="shared" si="14"/>
        <v>0</v>
      </c>
      <c r="BF144" s="212">
        <f t="shared" si="15"/>
        <v>0</v>
      </c>
      <c r="BG144" s="212">
        <f t="shared" si="16"/>
        <v>0</v>
      </c>
      <c r="BH144" s="212">
        <f t="shared" si="17"/>
        <v>0</v>
      </c>
      <c r="BI144" s="212">
        <f t="shared" si="18"/>
        <v>0</v>
      </c>
      <c r="BJ144" s="23" t="s">
        <v>24</v>
      </c>
      <c r="BK144" s="212">
        <f t="shared" si="19"/>
        <v>0</v>
      </c>
      <c r="BL144" s="23" t="s">
        <v>658</v>
      </c>
      <c r="BM144" s="23" t="s">
        <v>1787</v>
      </c>
    </row>
    <row r="145" spans="2:65" s="1" customFormat="1" ht="22.5" customHeight="1">
      <c r="B145" s="40"/>
      <c r="C145" s="213" t="s">
        <v>620</v>
      </c>
      <c r="D145" s="213" t="s">
        <v>224</v>
      </c>
      <c r="E145" s="214" t="s">
        <v>1788</v>
      </c>
      <c r="F145" s="215" t="s">
        <v>1789</v>
      </c>
      <c r="G145" s="216" t="s">
        <v>443</v>
      </c>
      <c r="H145" s="217">
        <v>9</v>
      </c>
      <c r="I145" s="218"/>
      <c r="J145" s="219">
        <f t="shared" si="10"/>
        <v>0</v>
      </c>
      <c r="K145" s="215" t="s">
        <v>22</v>
      </c>
      <c r="L145" s="220"/>
      <c r="M145" s="221" t="s">
        <v>22</v>
      </c>
      <c r="N145" s="222" t="s">
        <v>46</v>
      </c>
      <c r="O145" s="41"/>
      <c r="P145" s="210">
        <f t="shared" si="11"/>
        <v>0</v>
      </c>
      <c r="Q145" s="210">
        <v>0</v>
      </c>
      <c r="R145" s="210">
        <f t="shared" si="12"/>
        <v>0</v>
      </c>
      <c r="S145" s="210">
        <v>0</v>
      </c>
      <c r="T145" s="211">
        <f t="shared" si="13"/>
        <v>0</v>
      </c>
      <c r="AR145" s="23" t="s">
        <v>1622</v>
      </c>
      <c r="AT145" s="23" t="s">
        <v>224</v>
      </c>
      <c r="AU145" s="23" t="s">
        <v>84</v>
      </c>
      <c r="AY145" s="23" t="s">
        <v>165</v>
      </c>
      <c r="BE145" s="212">
        <f t="shared" si="14"/>
        <v>0</v>
      </c>
      <c r="BF145" s="212">
        <f t="shared" si="15"/>
        <v>0</v>
      </c>
      <c r="BG145" s="212">
        <f t="shared" si="16"/>
        <v>0</v>
      </c>
      <c r="BH145" s="212">
        <f t="shared" si="17"/>
        <v>0</v>
      </c>
      <c r="BI145" s="212">
        <f t="shared" si="18"/>
        <v>0</v>
      </c>
      <c r="BJ145" s="23" t="s">
        <v>24</v>
      </c>
      <c r="BK145" s="212">
        <f t="shared" si="19"/>
        <v>0</v>
      </c>
      <c r="BL145" s="23" t="s">
        <v>658</v>
      </c>
      <c r="BM145" s="23" t="s">
        <v>1790</v>
      </c>
    </row>
    <row r="146" spans="2:65" s="1" customFormat="1" ht="22.5" customHeight="1">
      <c r="B146" s="40"/>
      <c r="C146" s="213" t="s">
        <v>624</v>
      </c>
      <c r="D146" s="213" t="s">
        <v>224</v>
      </c>
      <c r="E146" s="214" t="s">
        <v>1791</v>
      </c>
      <c r="F146" s="215" t="s">
        <v>1792</v>
      </c>
      <c r="G146" s="216" t="s">
        <v>443</v>
      </c>
      <c r="H146" s="217">
        <v>1</v>
      </c>
      <c r="I146" s="218"/>
      <c r="J146" s="219">
        <f t="shared" si="10"/>
        <v>0</v>
      </c>
      <c r="K146" s="215" t="s">
        <v>22</v>
      </c>
      <c r="L146" s="220"/>
      <c r="M146" s="221" t="s">
        <v>22</v>
      </c>
      <c r="N146" s="222" t="s">
        <v>46</v>
      </c>
      <c r="O146" s="41"/>
      <c r="P146" s="210">
        <f t="shared" si="11"/>
        <v>0</v>
      </c>
      <c r="Q146" s="210">
        <v>0</v>
      </c>
      <c r="R146" s="210">
        <f t="shared" si="12"/>
        <v>0</v>
      </c>
      <c r="S146" s="210">
        <v>0</v>
      </c>
      <c r="T146" s="211">
        <f t="shared" si="13"/>
        <v>0</v>
      </c>
      <c r="AR146" s="23" t="s">
        <v>1622</v>
      </c>
      <c r="AT146" s="23" t="s">
        <v>224</v>
      </c>
      <c r="AU146" s="23" t="s">
        <v>84</v>
      </c>
      <c r="AY146" s="23" t="s">
        <v>165</v>
      </c>
      <c r="BE146" s="212">
        <f t="shared" si="14"/>
        <v>0</v>
      </c>
      <c r="BF146" s="212">
        <f t="shared" si="15"/>
        <v>0</v>
      </c>
      <c r="BG146" s="212">
        <f t="shared" si="16"/>
        <v>0</v>
      </c>
      <c r="BH146" s="212">
        <f t="shared" si="17"/>
        <v>0</v>
      </c>
      <c r="BI146" s="212">
        <f t="shared" si="18"/>
        <v>0</v>
      </c>
      <c r="BJ146" s="23" t="s">
        <v>24</v>
      </c>
      <c r="BK146" s="212">
        <f t="shared" si="19"/>
        <v>0</v>
      </c>
      <c r="BL146" s="23" t="s">
        <v>658</v>
      </c>
      <c r="BM146" s="23" t="s">
        <v>1793</v>
      </c>
    </row>
    <row r="147" spans="2:65" s="1" customFormat="1" ht="22.5" customHeight="1">
      <c r="B147" s="40"/>
      <c r="C147" s="213" t="s">
        <v>628</v>
      </c>
      <c r="D147" s="213" t="s">
        <v>224</v>
      </c>
      <c r="E147" s="214" t="s">
        <v>1794</v>
      </c>
      <c r="F147" s="215" t="s">
        <v>1795</v>
      </c>
      <c r="G147" s="216" t="s">
        <v>443</v>
      </c>
      <c r="H147" s="217">
        <v>4</v>
      </c>
      <c r="I147" s="218"/>
      <c r="J147" s="219">
        <f t="shared" si="10"/>
        <v>0</v>
      </c>
      <c r="K147" s="215" t="s">
        <v>22</v>
      </c>
      <c r="L147" s="220"/>
      <c r="M147" s="221" t="s">
        <v>22</v>
      </c>
      <c r="N147" s="222" t="s">
        <v>46</v>
      </c>
      <c r="O147" s="41"/>
      <c r="P147" s="210">
        <f t="shared" si="11"/>
        <v>0</v>
      </c>
      <c r="Q147" s="210">
        <v>0</v>
      </c>
      <c r="R147" s="210">
        <f t="shared" si="12"/>
        <v>0</v>
      </c>
      <c r="S147" s="210">
        <v>0</v>
      </c>
      <c r="T147" s="211">
        <f t="shared" si="13"/>
        <v>0</v>
      </c>
      <c r="AR147" s="23" t="s">
        <v>1622</v>
      </c>
      <c r="AT147" s="23" t="s">
        <v>224</v>
      </c>
      <c r="AU147" s="23" t="s">
        <v>84</v>
      </c>
      <c r="AY147" s="23" t="s">
        <v>165</v>
      </c>
      <c r="BE147" s="212">
        <f t="shared" si="14"/>
        <v>0</v>
      </c>
      <c r="BF147" s="212">
        <f t="shared" si="15"/>
        <v>0</v>
      </c>
      <c r="BG147" s="212">
        <f t="shared" si="16"/>
        <v>0</v>
      </c>
      <c r="BH147" s="212">
        <f t="shared" si="17"/>
        <v>0</v>
      </c>
      <c r="BI147" s="212">
        <f t="shared" si="18"/>
        <v>0</v>
      </c>
      <c r="BJ147" s="23" t="s">
        <v>24</v>
      </c>
      <c r="BK147" s="212">
        <f t="shared" si="19"/>
        <v>0</v>
      </c>
      <c r="BL147" s="23" t="s">
        <v>658</v>
      </c>
      <c r="BM147" s="23" t="s">
        <v>1796</v>
      </c>
    </row>
    <row r="148" spans="2:65" s="1" customFormat="1" ht="22.5" customHeight="1">
      <c r="B148" s="40"/>
      <c r="C148" s="213" t="s">
        <v>632</v>
      </c>
      <c r="D148" s="213" t="s">
        <v>224</v>
      </c>
      <c r="E148" s="214" t="s">
        <v>1797</v>
      </c>
      <c r="F148" s="215" t="s">
        <v>1798</v>
      </c>
      <c r="G148" s="216" t="s">
        <v>443</v>
      </c>
      <c r="H148" s="217">
        <v>6</v>
      </c>
      <c r="I148" s="218"/>
      <c r="J148" s="219">
        <f t="shared" si="10"/>
        <v>0</v>
      </c>
      <c r="K148" s="215" t="s">
        <v>22</v>
      </c>
      <c r="L148" s="220"/>
      <c r="M148" s="221" t="s">
        <v>22</v>
      </c>
      <c r="N148" s="222" t="s">
        <v>46</v>
      </c>
      <c r="O148" s="41"/>
      <c r="P148" s="210">
        <f t="shared" si="11"/>
        <v>0</v>
      </c>
      <c r="Q148" s="210">
        <v>0</v>
      </c>
      <c r="R148" s="210">
        <f t="shared" si="12"/>
        <v>0</v>
      </c>
      <c r="S148" s="210">
        <v>0</v>
      </c>
      <c r="T148" s="211">
        <f t="shared" si="13"/>
        <v>0</v>
      </c>
      <c r="AR148" s="23" t="s">
        <v>1622</v>
      </c>
      <c r="AT148" s="23" t="s">
        <v>224</v>
      </c>
      <c r="AU148" s="23" t="s">
        <v>84</v>
      </c>
      <c r="AY148" s="23" t="s">
        <v>165</v>
      </c>
      <c r="BE148" s="212">
        <f t="shared" si="14"/>
        <v>0</v>
      </c>
      <c r="BF148" s="212">
        <f t="shared" si="15"/>
        <v>0</v>
      </c>
      <c r="BG148" s="212">
        <f t="shared" si="16"/>
        <v>0</v>
      </c>
      <c r="BH148" s="212">
        <f t="shared" si="17"/>
        <v>0</v>
      </c>
      <c r="BI148" s="212">
        <f t="shared" si="18"/>
        <v>0</v>
      </c>
      <c r="BJ148" s="23" t="s">
        <v>24</v>
      </c>
      <c r="BK148" s="212">
        <f t="shared" si="19"/>
        <v>0</v>
      </c>
      <c r="BL148" s="23" t="s">
        <v>658</v>
      </c>
      <c r="BM148" s="23" t="s">
        <v>1799</v>
      </c>
    </row>
    <row r="149" spans="2:65" s="1" customFormat="1" ht="22.5" customHeight="1">
      <c r="B149" s="40"/>
      <c r="C149" s="213" t="s">
        <v>636</v>
      </c>
      <c r="D149" s="213" t="s">
        <v>224</v>
      </c>
      <c r="E149" s="214" t="s">
        <v>1800</v>
      </c>
      <c r="F149" s="215" t="s">
        <v>1801</v>
      </c>
      <c r="G149" s="216" t="s">
        <v>443</v>
      </c>
      <c r="H149" s="217">
        <v>3</v>
      </c>
      <c r="I149" s="218"/>
      <c r="J149" s="219">
        <f t="shared" si="10"/>
        <v>0</v>
      </c>
      <c r="K149" s="215" t="s">
        <v>22</v>
      </c>
      <c r="L149" s="220"/>
      <c r="M149" s="221" t="s">
        <v>22</v>
      </c>
      <c r="N149" s="222" t="s">
        <v>46</v>
      </c>
      <c r="O149" s="41"/>
      <c r="P149" s="210">
        <f t="shared" si="11"/>
        <v>0</v>
      </c>
      <c r="Q149" s="210">
        <v>0</v>
      </c>
      <c r="R149" s="210">
        <f t="shared" si="12"/>
        <v>0</v>
      </c>
      <c r="S149" s="210">
        <v>0</v>
      </c>
      <c r="T149" s="211">
        <f t="shared" si="13"/>
        <v>0</v>
      </c>
      <c r="AR149" s="23" t="s">
        <v>1622</v>
      </c>
      <c r="AT149" s="23" t="s">
        <v>224</v>
      </c>
      <c r="AU149" s="23" t="s">
        <v>84</v>
      </c>
      <c r="AY149" s="23" t="s">
        <v>165</v>
      </c>
      <c r="BE149" s="212">
        <f t="shared" si="14"/>
        <v>0</v>
      </c>
      <c r="BF149" s="212">
        <f t="shared" si="15"/>
        <v>0</v>
      </c>
      <c r="BG149" s="212">
        <f t="shared" si="16"/>
        <v>0</v>
      </c>
      <c r="BH149" s="212">
        <f t="shared" si="17"/>
        <v>0</v>
      </c>
      <c r="BI149" s="212">
        <f t="shared" si="18"/>
        <v>0</v>
      </c>
      <c r="BJ149" s="23" t="s">
        <v>24</v>
      </c>
      <c r="BK149" s="212">
        <f t="shared" si="19"/>
        <v>0</v>
      </c>
      <c r="BL149" s="23" t="s">
        <v>658</v>
      </c>
      <c r="BM149" s="23" t="s">
        <v>1802</v>
      </c>
    </row>
    <row r="150" spans="2:65" s="1" customFormat="1" ht="22.5" customHeight="1">
      <c r="B150" s="40"/>
      <c r="C150" s="213" t="s">
        <v>640</v>
      </c>
      <c r="D150" s="213" t="s">
        <v>224</v>
      </c>
      <c r="E150" s="214" t="s">
        <v>1803</v>
      </c>
      <c r="F150" s="215" t="s">
        <v>1804</v>
      </c>
      <c r="G150" s="216" t="s">
        <v>190</v>
      </c>
      <c r="H150" s="217">
        <v>145</v>
      </c>
      <c r="I150" s="218"/>
      <c r="J150" s="219">
        <f t="shared" si="10"/>
        <v>0</v>
      </c>
      <c r="K150" s="215" t="s">
        <v>22</v>
      </c>
      <c r="L150" s="220"/>
      <c r="M150" s="221" t="s">
        <v>22</v>
      </c>
      <c r="N150" s="222" t="s">
        <v>46</v>
      </c>
      <c r="O150" s="41"/>
      <c r="P150" s="210">
        <f t="shared" si="11"/>
        <v>0</v>
      </c>
      <c r="Q150" s="210">
        <v>0</v>
      </c>
      <c r="R150" s="210">
        <f t="shared" si="12"/>
        <v>0</v>
      </c>
      <c r="S150" s="210">
        <v>0</v>
      </c>
      <c r="T150" s="211">
        <f t="shared" si="13"/>
        <v>0</v>
      </c>
      <c r="AR150" s="23" t="s">
        <v>1622</v>
      </c>
      <c r="AT150" s="23" t="s">
        <v>224</v>
      </c>
      <c r="AU150" s="23" t="s">
        <v>84</v>
      </c>
      <c r="AY150" s="23" t="s">
        <v>165</v>
      </c>
      <c r="BE150" s="212">
        <f t="shared" si="14"/>
        <v>0</v>
      </c>
      <c r="BF150" s="212">
        <f t="shared" si="15"/>
        <v>0</v>
      </c>
      <c r="BG150" s="212">
        <f t="shared" si="16"/>
        <v>0</v>
      </c>
      <c r="BH150" s="212">
        <f t="shared" si="17"/>
        <v>0</v>
      </c>
      <c r="BI150" s="212">
        <f t="shared" si="18"/>
        <v>0</v>
      </c>
      <c r="BJ150" s="23" t="s">
        <v>24</v>
      </c>
      <c r="BK150" s="212">
        <f t="shared" si="19"/>
        <v>0</v>
      </c>
      <c r="BL150" s="23" t="s">
        <v>658</v>
      </c>
      <c r="BM150" s="23" t="s">
        <v>1805</v>
      </c>
    </row>
    <row r="151" spans="2:65" s="1" customFormat="1" ht="22.5" customHeight="1">
      <c r="B151" s="40"/>
      <c r="C151" s="213" t="s">
        <v>644</v>
      </c>
      <c r="D151" s="213" t="s">
        <v>224</v>
      </c>
      <c r="E151" s="214" t="s">
        <v>1806</v>
      </c>
      <c r="F151" s="215" t="s">
        <v>1807</v>
      </c>
      <c r="G151" s="216" t="s">
        <v>190</v>
      </c>
      <c r="H151" s="217">
        <v>70</v>
      </c>
      <c r="I151" s="218"/>
      <c r="J151" s="219">
        <f t="shared" si="10"/>
        <v>0</v>
      </c>
      <c r="K151" s="215" t="s">
        <v>22</v>
      </c>
      <c r="L151" s="220"/>
      <c r="M151" s="221" t="s">
        <v>22</v>
      </c>
      <c r="N151" s="222" t="s">
        <v>46</v>
      </c>
      <c r="O151" s="41"/>
      <c r="P151" s="210">
        <f t="shared" si="11"/>
        <v>0</v>
      </c>
      <c r="Q151" s="210">
        <v>0</v>
      </c>
      <c r="R151" s="210">
        <f t="shared" si="12"/>
        <v>0</v>
      </c>
      <c r="S151" s="210">
        <v>0</v>
      </c>
      <c r="T151" s="211">
        <f t="shared" si="13"/>
        <v>0</v>
      </c>
      <c r="AR151" s="23" t="s">
        <v>1622</v>
      </c>
      <c r="AT151" s="23" t="s">
        <v>224</v>
      </c>
      <c r="AU151" s="23" t="s">
        <v>84</v>
      </c>
      <c r="AY151" s="23" t="s">
        <v>165</v>
      </c>
      <c r="BE151" s="212">
        <f t="shared" si="14"/>
        <v>0</v>
      </c>
      <c r="BF151" s="212">
        <f t="shared" si="15"/>
        <v>0</v>
      </c>
      <c r="BG151" s="212">
        <f t="shared" si="16"/>
        <v>0</v>
      </c>
      <c r="BH151" s="212">
        <f t="shared" si="17"/>
        <v>0</v>
      </c>
      <c r="BI151" s="212">
        <f t="shared" si="18"/>
        <v>0</v>
      </c>
      <c r="BJ151" s="23" t="s">
        <v>24</v>
      </c>
      <c r="BK151" s="212">
        <f t="shared" si="19"/>
        <v>0</v>
      </c>
      <c r="BL151" s="23" t="s">
        <v>658</v>
      </c>
      <c r="BM151" s="23" t="s">
        <v>1808</v>
      </c>
    </row>
    <row r="152" spans="2:65" s="1" customFormat="1" ht="22.5" customHeight="1">
      <c r="B152" s="40"/>
      <c r="C152" s="213" t="s">
        <v>649</v>
      </c>
      <c r="D152" s="213" t="s">
        <v>224</v>
      </c>
      <c r="E152" s="214" t="s">
        <v>1809</v>
      </c>
      <c r="F152" s="215" t="s">
        <v>1810</v>
      </c>
      <c r="G152" s="216" t="s">
        <v>190</v>
      </c>
      <c r="H152" s="217">
        <v>45</v>
      </c>
      <c r="I152" s="218"/>
      <c r="J152" s="219">
        <f t="shared" si="10"/>
        <v>0</v>
      </c>
      <c r="K152" s="215" t="s">
        <v>22</v>
      </c>
      <c r="L152" s="220"/>
      <c r="M152" s="221" t="s">
        <v>22</v>
      </c>
      <c r="N152" s="222" t="s">
        <v>46</v>
      </c>
      <c r="O152" s="41"/>
      <c r="P152" s="210">
        <f t="shared" si="11"/>
        <v>0</v>
      </c>
      <c r="Q152" s="210">
        <v>0</v>
      </c>
      <c r="R152" s="210">
        <f t="shared" si="12"/>
        <v>0</v>
      </c>
      <c r="S152" s="210">
        <v>0</v>
      </c>
      <c r="T152" s="211">
        <f t="shared" si="13"/>
        <v>0</v>
      </c>
      <c r="AR152" s="23" t="s">
        <v>1622</v>
      </c>
      <c r="AT152" s="23" t="s">
        <v>224</v>
      </c>
      <c r="AU152" s="23" t="s">
        <v>84</v>
      </c>
      <c r="AY152" s="23" t="s">
        <v>165</v>
      </c>
      <c r="BE152" s="212">
        <f t="shared" si="14"/>
        <v>0</v>
      </c>
      <c r="BF152" s="212">
        <f t="shared" si="15"/>
        <v>0</v>
      </c>
      <c r="BG152" s="212">
        <f t="shared" si="16"/>
        <v>0</v>
      </c>
      <c r="BH152" s="212">
        <f t="shared" si="17"/>
        <v>0</v>
      </c>
      <c r="BI152" s="212">
        <f t="shared" si="18"/>
        <v>0</v>
      </c>
      <c r="BJ152" s="23" t="s">
        <v>24</v>
      </c>
      <c r="BK152" s="212">
        <f t="shared" si="19"/>
        <v>0</v>
      </c>
      <c r="BL152" s="23" t="s">
        <v>658</v>
      </c>
      <c r="BM152" s="23" t="s">
        <v>1811</v>
      </c>
    </row>
    <row r="153" spans="2:65" s="1" customFormat="1" ht="22.5" customHeight="1">
      <c r="B153" s="40"/>
      <c r="C153" s="213" t="s">
        <v>658</v>
      </c>
      <c r="D153" s="213" t="s">
        <v>224</v>
      </c>
      <c r="E153" s="214" t="s">
        <v>1812</v>
      </c>
      <c r="F153" s="215" t="s">
        <v>1813</v>
      </c>
      <c r="G153" s="216" t="s">
        <v>443</v>
      </c>
      <c r="H153" s="217">
        <v>4</v>
      </c>
      <c r="I153" s="218"/>
      <c r="J153" s="219">
        <f t="shared" si="10"/>
        <v>0</v>
      </c>
      <c r="K153" s="215" t="s">
        <v>22</v>
      </c>
      <c r="L153" s="220"/>
      <c r="M153" s="221" t="s">
        <v>22</v>
      </c>
      <c r="N153" s="222" t="s">
        <v>46</v>
      </c>
      <c r="O153" s="41"/>
      <c r="P153" s="210">
        <f t="shared" si="11"/>
        <v>0</v>
      </c>
      <c r="Q153" s="210">
        <v>0</v>
      </c>
      <c r="R153" s="210">
        <f t="shared" si="12"/>
        <v>0</v>
      </c>
      <c r="S153" s="210">
        <v>0</v>
      </c>
      <c r="T153" s="211">
        <f t="shared" si="13"/>
        <v>0</v>
      </c>
      <c r="AR153" s="23" t="s">
        <v>1622</v>
      </c>
      <c r="AT153" s="23" t="s">
        <v>224</v>
      </c>
      <c r="AU153" s="23" t="s">
        <v>84</v>
      </c>
      <c r="AY153" s="23" t="s">
        <v>165</v>
      </c>
      <c r="BE153" s="212">
        <f t="shared" si="14"/>
        <v>0</v>
      </c>
      <c r="BF153" s="212">
        <f t="shared" si="15"/>
        <v>0</v>
      </c>
      <c r="BG153" s="212">
        <f t="shared" si="16"/>
        <v>0</v>
      </c>
      <c r="BH153" s="212">
        <f t="shared" si="17"/>
        <v>0</v>
      </c>
      <c r="BI153" s="212">
        <f t="shared" si="18"/>
        <v>0</v>
      </c>
      <c r="BJ153" s="23" t="s">
        <v>24</v>
      </c>
      <c r="BK153" s="212">
        <f t="shared" si="19"/>
        <v>0</v>
      </c>
      <c r="BL153" s="23" t="s">
        <v>658</v>
      </c>
      <c r="BM153" s="23" t="s">
        <v>1814</v>
      </c>
    </row>
    <row r="154" spans="2:65" s="1" customFormat="1" ht="22.5" customHeight="1">
      <c r="B154" s="40"/>
      <c r="C154" s="213" t="s">
        <v>662</v>
      </c>
      <c r="D154" s="213" t="s">
        <v>224</v>
      </c>
      <c r="E154" s="214" t="s">
        <v>1815</v>
      </c>
      <c r="F154" s="215" t="s">
        <v>1816</v>
      </c>
      <c r="G154" s="216" t="s">
        <v>443</v>
      </c>
      <c r="H154" s="217">
        <v>9</v>
      </c>
      <c r="I154" s="218"/>
      <c r="J154" s="219">
        <f t="shared" si="10"/>
        <v>0</v>
      </c>
      <c r="K154" s="215" t="s">
        <v>22</v>
      </c>
      <c r="L154" s="220"/>
      <c r="M154" s="221" t="s">
        <v>22</v>
      </c>
      <c r="N154" s="222" t="s">
        <v>46</v>
      </c>
      <c r="O154" s="41"/>
      <c r="P154" s="210">
        <f t="shared" si="11"/>
        <v>0</v>
      </c>
      <c r="Q154" s="210">
        <v>0</v>
      </c>
      <c r="R154" s="210">
        <f t="shared" si="12"/>
        <v>0</v>
      </c>
      <c r="S154" s="210">
        <v>0</v>
      </c>
      <c r="T154" s="211">
        <f t="shared" si="13"/>
        <v>0</v>
      </c>
      <c r="AR154" s="23" t="s">
        <v>1622</v>
      </c>
      <c r="AT154" s="23" t="s">
        <v>224</v>
      </c>
      <c r="AU154" s="23" t="s">
        <v>84</v>
      </c>
      <c r="AY154" s="23" t="s">
        <v>165</v>
      </c>
      <c r="BE154" s="212">
        <f t="shared" si="14"/>
        <v>0</v>
      </c>
      <c r="BF154" s="212">
        <f t="shared" si="15"/>
        <v>0</v>
      </c>
      <c r="BG154" s="212">
        <f t="shared" si="16"/>
        <v>0</v>
      </c>
      <c r="BH154" s="212">
        <f t="shared" si="17"/>
        <v>0</v>
      </c>
      <c r="BI154" s="212">
        <f t="shared" si="18"/>
        <v>0</v>
      </c>
      <c r="BJ154" s="23" t="s">
        <v>24</v>
      </c>
      <c r="BK154" s="212">
        <f t="shared" si="19"/>
        <v>0</v>
      </c>
      <c r="BL154" s="23" t="s">
        <v>658</v>
      </c>
      <c r="BM154" s="23" t="s">
        <v>1817</v>
      </c>
    </row>
    <row r="155" spans="2:65" s="1" customFormat="1" ht="22.5" customHeight="1">
      <c r="B155" s="40"/>
      <c r="C155" s="213" t="s">
        <v>664</v>
      </c>
      <c r="D155" s="213" t="s">
        <v>224</v>
      </c>
      <c r="E155" s="214" t="s">
        <v>1818</v>
      </c>
      <c r="F155" s="215" t="s">
        <v>1819</v>
      </c>
      <c r="G155" s="216" t="s">
        <v>443</v>
      </c>
      <c r="H155" s="217">
        <v>30</v>
      </c>
      <c r="I155" s="218"/>
      <c r="J155" s="219">
        <f t="shared" si="10"/>
        <v>0</v>
      </c>
      <c r="K155" s="215" t="s">
        <v>22</v>
      </c>
      <c r="L155" s="220"/>
      <c r="M155" s="221" t="s">
        <v>22</v>
      </c>
      <c r="N155" s="222" t="s">
        <v>46</v>
      </c>
      <c r="O155" s="41"/>
      <c r="P155" s="210">
        <f t="shared" si="11"/>
        <v>0</v>
      </c>
      <c r="Q155" s="210">
        <v>0</v>
      </c>
      <c r="R155" s="210">
        <f t="shared" si="12"/>
        <v>0</v>
      </c>
      <c r="S155" s="210">
        <v>0</v>
      </c>
      <c r="T155" s="211">
        <f t="shared" si="13"/>
        <v>0</v>
      </c>
      <c r="AR155" s="23" t="s">
        <v>1622</v>
      </c>
      <c r="AT155" s="23" t="s">
        <v>224</v>
      </c>
      <c r="AU155" s="23" t="s">
        <v>84</v>
      </c>
      <c r="AY155" s="23" t="s">
        <v>165</v>
      </c>
      <c r="BE155" s="212">
        <f t="shared" si="14"/>
        <v>0</v>
      </c>
      <c r="BF155" s="212">
        <f t="shared" si="15"/>
        <v>0</v>
      </c>
      <c r="BG155" s="212">
        <f t="shared" si="16"/>
        <v>0</v>
      </c>
      <c r="BH155" s="212">
        <f t="shared" si="17"/>
        <v>0</v>
      </c>
      <c r="BI155" s="212">
        <f t="shared" si="18"/>
        <v>0</v>
      </c>
      <c r="BJ155" s="23" t="s">
        <v>24</v>
      </c>
      <c r="BK155" s="212">
        <f t="shared" si="19"/>
        <v>0</v>
      </c>
      <c r="BL155" s="23" t="s">
        <v>658</v>
      </c>
      <c r="BM155" s="23" t="s">
        <v>1820</v>
      </c>
    </row>
    <row r="156" spans="2:65" s="1" customFormat="1" ht="22.5" customHeight="1">
      <c r="B156" s="40"/>
      <c r="C156" s="213" t="s">
        <v>667</v>
      </c>
      <c r="D156" s="213" t="s">
        <v>224</v>
      </c>
      <c r="E156" s="214" t="s">
        <v>1821</v>
      </c>
      <c r="F156" s="215" t="s">
        <v>1822</v>
      </c>
      <c r="G156" s="216" t="s">
        <v>443</v>
      </c>
      <c r="H156" s="217">
        <v>16</v>
      </c>
      <c r="I156" s="218"/>
      <c r="J156" s="219">
        <f t="shared" si="10"/>
        <v>0</v>
      </c>
      <c r="K156" s="215" t="s">
        <v>22</v>
      </c>
      <c r="L156" s="220"/>
      <c r="M156" s="221" t="s">
        <v>22</v>
      </c>
      <c r="N156" s="222" t="s">
        <v>46</v>
      </c>
      <c r="O156" s="41"/>
      <c r="P156" s="210">
        <f t="shared" si="11"/>
        <v>0</v>
      </c>
      <c r="Q156" s="210">
        <v>0</v>
      </c>
      <c r="R156" s="210">
        <f t="shared" si="12"/>
        <v>0</v>
      </c>
      <c r="S156" s="210">
        <v>0</v>
      </c>
      <c r="T156" s="211">
        <f t="shared" si="13"/>
        <v>0</v>
      </c>
      <c r="AR156" s="23" t="s">
        <v>1622</v>
      </c>
      <c r="AT156" s="23" t="s">
        <v>224</v>
      </c>
      <c r="AU156" s="23" t="s">
        <v>84</v>
      </c>
      <c r="AY156" s="23" t="s">
        <v>165</v>
      </c>
      <c r="BE156" s="212">
        <f t="shared" si="14"/>
        <v>0</v>
      </c>
      <c r="BF156" s="212">
        <f t="shared" si="15"/>
        <v>0</v>
      </c>
      <c r="BG156" s="212">
        <f t="shared" si="16"/>
        <v>0</v>
      </c>
      <c r="BH156" s="212">
        <f t="shared" si="17"/>
        <v>0</v>
      </c>
      <c r="BI156" s="212">
        <f t="shared" si="18"/>
        <v>0</v>
      </c>
      <c r="BJ156" s="23" t="s">
        <v>24</v>
      </c>
      <c r="BK156" s="212">
        <f t="shared" si="19"/>
        <v>0</v>
      </c>
      <c r="BL156" s="23" t="s">
        <v>658</v>
      </c>
      <c r="BM156" s="23" t="s">
        <v>1823</v>
      </c>
    </row>
    <row r="157" spans="2:65" s="1" customFormat="1" ht="22.5" customHeight="1">
      <c r="B157" s="40"/>
      <c r="C157" s="213" t="s">
        <v>672</v>
      </c>
      <c r="D157" s="213" t="s">
        <v>224</v>
      </c>
      <c r="E157" s="214" t="s">
        <v>1824</v>
      </c>
      <c r="F157" s="215" t="s">
        <v>1825</v>
      </c>
      <c r="G157" s="216" t="s">
        <v>443</v>
      </c>
      <c r="H157" s="217">
        <v>3</v>
      </c>
      <c r="I157" s="218"/>
      <c r="J157" s="219">
        <f t="shared" si="10"/>
        <v>0</v>
      </c>
      <c r="K157" s="215" t="s">
        <v>22</v>
      </c>
      <c r="L157" s="220"/>
      <c r="M157" s="221" t="s">
        <v>22</v>
      </c>
      <c r="N157" s="222" t="s">
        <v>46</v>
      </c>
      <c r="O157" s="41"/>
      <c r="P157" s="210">
        <f t="shared" si="11"/>
        <v>0</v>
      </c>
      <c r="Q157" s="210">
        <v>0</v>
      </c>
      <c r="R157" s="210">
        <f t="shared" si="12"/>
        <v>0</v>
      </c>
      <c r="S157" s="210">
        <v>0</v>
      </c>
      <c r="T157" s="211">
        <f t="shared" si="13"/>
        <v>0</v>
      </c>
      <c r="AR157" s="23" t="s">
        <v>1622</v>
      </c>
      <c r="AT157" s="23" t="s">
        <v>224</v>
      </c>
      <c r="AU157" s="23" t="s">
        <v>84</v>
      </c>
      <c r="AY157" s="23" t="s">
        <v>165</v>
      </c>
      <c r="BE157" s="212">
        <f t="shared" si="14"/>
        <v>0</v>
      </c>
      <c r="BF157" s="212">
        <f t="shared" si="15"/>
        <v>0</v>
      </c>
      <c r="BG157" s="212">
        <f t="shared" si="16"/>
        <v>0</v>
      </c>
      <c r="BH157" s="212">
        <f t="shared" si="17"/>
        <v>0</v>
      </c>
      <c r="BI157" s="212">
        <f t="shared" si="18"/>
        <v>0</v>
      </c>
      <c r="BJ157" s="23" t="s">
        <v>24</v>
      </c>
      <c r="BK157" s="212">
        <f t="shared" si="19"/>
        <v>0</v>
      </c>
      <c r="BL157" s="23" t="s">
        <v>658</v>
      </c>
      <c r="BM157" s="23" t="s">
        <v>1826</v>
      </c>
    </row>
    <row r="158" spans="2:65" s="1" customFormat="1" ht="22.5" customHeight="1">
      <c r="B158" s="40"/>
      <c r="C158" s="213" t="s">
        <v>680</v>
      </c>
      <c r="D158" s="213" t="s">
        <v>224</v>
      </c>
      <c r="E158" s="214" t="s">
        <v>1827</v>
      </c>
      <c r="F158" s="215" t="s">
        <v>1828</v>
      </c>
      <c r="G158" s="216" t="s">
        <v>443</v>
      </c>
      <c r="H158" s="217">
        <v>9</v>
      </c>
      <c r="I158" s="218"/>
      <c r="J158" s="219">
        <f t="shared" si="10"/>
        <v>0</v>
      </c>
      <c r="K158" s="215" t="s">
        <v>22</v>
      </c>
      <c r="L158" s="220"/>
      <c r="M158" s="221" t="s">
        <v>22</v>
      </c>
      <c r="N158" s="222" t="s">
        <v>46</v>
      </c>
      <c r="O158" s="41"/>
      <c r="P158" s="210">
        <f t="shared" si="11"/>
        <v>0</v>
      </c>
      <c r="Q158" s="210">
        <v>0</v>
      </c>
      <c r="R158" s="210">
        <f t="shared" si="12"/>
        <v>0</v>
      </c>
      <c r="S158" s="210">
        <v>0</v>
      </c>
      <c r="T158" s="211">
        <f t="shared" si="13"/>
        <v>0</v>
      </c>
      <c r="AR158" s="23" t="s">
        <v>1622</v>
      </c>
      <c r="AT158" s="23" t="s">
        <v>224</v>
      </c>
      <c r="AU158" s="23" t="s">
        <v>84</v>
      </c>
      <c r="AY158" s="23" t="s">
        <v>165</v>
      </c>
      <c r="BE158" s="212">
        <f t="shared" si="14"/>
        <v>0</v>
      </c>
      <c r="BF158" s="212">
        <f t="shared" si="15"/>
        <v>0</v>
      </c>
      <c r="BG158" s="212">
        <f t="shared" si="16"/>
        <v>0</v>
      </c>
      <c r="BH158" s="212">
        <f t="shared" si="17"/>
        <v>0</v>
      </c>
      <c r="BI158" s="212">
        <f t="shared" si="18"/>
        <v>0</v>
      </c>
      <c r="BJ158" s="23" t="s">
        <v>24</v>
      </c>
      <c r="BK158" s="212">
        <f t="shared" si="19"/>
        <v>0</v>
      </c>
      <c r="BL158" s="23" t="s">
        <v>658</v>
      </c>
      <c r="BM158" s="23" t="s">
        <v>1829</v>
      </c>
    </row>
    <row r="159" spans="2:65" s="1" customFormat="1" ht="22.5" customHeight="1">
      <c r="B159" s="40"/>
      <c r="C159" s="213" t="s">
        <v>685</v>
      </c>
      <c r="D159" s="213" t="s">
        <v>224</v>
      </c>
      <c r="E159" s="214" t="s">
        <v>1830</v>
      </c>
      <c r="F159" s="215" t="s">
        <v>1831</v>
      </c>
      <c r="G159" s="216" t="s">
        <v>443</v>
      </c>
      <c r="H159" s="217">
        <v>2</v>
      </c>
      <c r="I159" s="218"/>
      <c r="J159" s="219">
        <f t="shared" si="10"/>
        <v>0</v>
      </c>
      <c r="K159" s="215" t="s">
        <v>22</v>
      </c>
      <c r="L159" s="220"/>
      <c r="M159" s="221" t="s">
        <v>22</v>
      </c>
      <c r="N159" s="222" t="s">
        <v>46</v>
      </c>
      <c r="O159" s="41"/>
      <c r="P159" s="210">
        <f t="shared" si="11"/>
        <v>0</v>
      </c>
      <c r="Q159" s="210">
        <v>0</v>
      </c>
      <c r="R159" s="210">
        <f t="shared" si="12"/>
        <v>0</v>
      </c>
      <c r="S159" s="210">
        <v>0</v>
      </c>
      <c r="T159" s="211">
        <f t="shared" si="13"/>
        <v>0</v>
      </c>
      <c r="AR159" s="23" t="s">
        <v>1622</v>
      </c>
      <c r="AT159" s="23" t="s">
        <v>224</v>
      </c>
      <c r="AU159" s="23" t="s">
        <v>84</v>
      </c>
      <c r="AY159" s="23" t="s">
        <v>165</v>
      </c>
      <c r="BE159" s="212">
        <f t="shared" si="14"/>
        <v>0</v>
      </c>
      <c r="BF159" s="212">
        <f t="shared" si="15"/>
        <v>0</v>
      </c>
      <c r="BG159" s="212">
        <f t="shared" si="16"/>
        <v>0</v>
      </c>
      <c r="BH159" s="212">
        <f t="shared" si="17"/>
        <v>0</v>
      </c>
      <c r="BI159" s="212">
        <f t="shared" si="18"/>
        <v>0</v>
      </c>
      <c r="BJ159" s="23" t="s">
        <v>24</v>
      </c>
      <c r="BK159" s="212">
        <f t="shared" si="19"/>
        <v>0</v>
      </c>
      <c r="BL159" s="23" t="s">
        <v>658</v>
      </c>
      <c r="BM159" s="23" t="s">
        <v>1832</v>
      </c>
    </row>
    <row r="160" spans="2:65" s="1" customFormat="1" ht="22.5" customHeight="1">
      <c r="B160" s="40"/>
      <c r="C160" s="213" t="s">
        <v>690</v>
      </c>
      <c r="D160" s="213" t="s">
        <v>224</v>
      </c>
      <c r="E160" s="214" t="s">
        <v>1833</v>
      </c>
      <c r="F160" s="215" t="s">
        <v>1834</v>
      </c>
      <c r="G160" s="216" t="s">
        <v>443</v>
      </c>
      <c r="H160" s="217">
        <v>3</v>
      </c>
      <c r="I160" s="218"/>
      <c r="J160" s="219">
        <f t="shared" si="10"/>
        <v>0</v>
      </c>
      <c r="K160" s="215" t="s">
        <v>22</v>
      </c>
      <c r="L160" s="220"/>
      <c r="M160" s="221" t="s">
        <v>22</v>
      </c>
      <c r="N160" s="222" t="s">
        <v>46</v>
      </c>
      <c r="O160" s="41"/>
      <c r="P160" s="210">
        <f t="shared" si="11"/>
        <v>0</v>
      </c>
      <c r="Q160" s="210">
        <v>0</v>
      </c>
      <c r="R160" s="210">
        <f t="shared" si="12"/>
        <v>0</v>
      </c>
      <c r="S160" s="210">
        <v>0</v>
      </c>
      <c r="T160" s="211">
        <f t="shared" si="13"/>
        <v>0</v>
      </c>
      <c r="AR160" s="23" t="s">
        <v>1622</v>
      </c>
      <c r="AT160" s="23" t="s">
        <v>224</v>
      </c>
      <c r="AU160" s="23" t="s">
        <v>84</v>
      </c>
      <c r="AY160" s="23" t="s">
        <v>165</v>
      </c>
      <c r="BE160" s="212">
        <f t="shared" si="14"/>
        <v>0</v>
      </c>
      <c r="BF160" s="212">
        <f t="shared" si="15"/>
        <v>0</v>
      </c>
      <c r="BG160" s="212">
        <f t="shared" si="16"/>
        <v>0</v>
      </c>
      <c r="BH160" s="212">
        <f t="shared" si="17"/>
        <v>0</v>
      </c>
      <c r="BI160" s="212">
        <f t="shared" si="18"/>
        <v>0</v>
      </c>
      <c r="BJ160" s="23" t="s">
        <v>24</v>
      </c>
      <c r="BK160" s="212">
        <f t="shared" si="19"/>
        <v>0</v>
      </c>
      <c r="BL160" s="23" t="s">
        <v>658</v>
      </c>
      <c r="BM160" s="23" t="s">
        <v>1835</v>
      </c>
    </row>
    <row r="161" spans="2:65" s="1" customFormat="1" ht="22.5" customHeight="1">
      <c r="B161" s="40"/>
      <c r="C161" s="213" t="s">
        <v>697</v>
      </c>
      <c r="D161" s="213" t="s">
        <v>224</v>
      </c>
      <c r="E161" s="214" t="s">
        <v>1836</v>
      </c>
      <c r="F161" s="215" t="s">
        <v>1837</v>
      </c>
      <c r="G161" s="216" t="s">
        <v>443</v>
      </c>
      <c r="H161" s="217">
        <v>8</v>
      </c>
      <c r="I161" s="218"/>
      <c r="J161" s="219">
        <f t="shared" si="10"/>
        <v>0</v>
      </c>
      <c r="K161" s="215" t="s">
        <v>22</v>
      </c>
      <c r="L161" s="220"/>
      <c r="M161" s="221" t="s">
        <v>22</v>
      </c>
      <c r="N161" s="222" t="s">
        <v>46</v>
      </c>
      <c r="O161" s="41"/>
      <c r="P161" s="210">
        <f t="shared" si="11"/>
        <v>0</v>
      </c>
      <c r="Q161" s="210">
        <v>0</v>
      </c>
      <c r="R161" s="210">
        <f t="shared" si="12"/>
        <v>0</v>
      </c>
      <c r="S161" s="210">
        <v>0</v>
      </c>
      <c r="T161" s="211">
        <f t="shared" si="13"/>
        <v>0</v>
      </c>
      <c r="AR161" s="23" t="s">
        <v>1622</v>
      </c>
      <c r="AT161" s="23" t="s">
        <v>224</v>
      </c>
      <c r="AU161" s="23" t="s">
        <v>84</v>
      </c>
      <c r="AY161" s="23" t="s">
        <v>165</v>
      </c>
      <c r="BE161" s="212">
        <f t="shared" si="14"/>
        <v>0</v>
      </c>
      <c r="BF161" s="212">
        <f t="shared" si="15"/>
        <v>0</v>
      </c>
      <c r="BG161" s="212">
        <f t="shared" si="16"/>
        <v>0</v>
      </c>
      <c r="BH161" s="212">
        <f t="shared" si="17"/>
        <v>0</v>
      </c>
      <c r="BI161" s="212">
        <f t="shared" si="18"/>
        <v>0</v>
      </c>
      <c r="BJ161" s="23" t="s">
        <v>24</v>
      </c>
      <c r="BK161" s="212">
        <f t="shared" si="19"/>
        <v>0</v>
      </c>
      <c r="BL161" s="23" t="s">
        <v>658</v>
      </c>
      <c r="BM161" s="23" t="s">
        <v>1838</v>
      </c>
    </row>
    <row r="162" spans="2:65" s="1" customFormat="1" ht="22.5" customHeight="1">
      <c r="B162" s="40"/>
      <c r="C162" s="213" t="s">
        <v>702</v>
      </c>
      <c r="D162" s="213" t="s">
        <v>224</v>
      </c>
      <c r="E162" s="214" t="s">
        <v>1839</v>
      </c>
      <c r="F162" s="215" t="s">
        <v>1840</v>
      </c>
      <c r="G162" s="216" t="s">
        <v>443</v>
      </c>
      <c r="H162" s="217">
        <v>4</v>
      </c>
      <c r="I162" s="218"/>
      <c r="J162" s="219">
        <f t="shared" si="10"/>
        <v>0</v>
      </c>
      <c r="K162" s="215" t="s">
        <v>22</v>
      </c>
      <c r="L162" s="220"/>
      <c r="M162" s="221" t="s">
        <v>22</v>
      </c>
      <c r="N162" s="222" t="s">
        <v>46</v>
      </c>
      <c r="O162" s="41"/>
      <c r="P162" s="210">
        <f t="shared" si="11"/>
        <v>0</v>
      </c>
      <c r="Q162" s="210">
        <v>0</v>
      </c>
      <c r="R162" s="210">
        <f t="shared" si="12"/>
        <v>0</v>
      </c>
      <c r="S162" s="210">
        <v>0</v>
      </c>
      <c r="T162" s="211">
        <f t="shared" si="13"/>
        <v>0</v>
      </c>
      <c r="AR162" s="23" t="s">
        <v>1622</v>
      </c>
      <c r="AT162" s="23" t="s">
        <v>224</v>
      </c>
      <c r="AU162" s="23" t="s">
        <v>84</v>
      </c>
      <c r="AY162" s="23" t="s">
        <v>165</v>
      </c>
      <c r="BE162" s="212">
        <f t="shared" si="14"/>
        <v>0</v>
      </c>
      <c r="BF162" s="212">
        <f t="shared" si="15"/>
        <v>0</v>
      </c>
      <c r="BG162" s="212">
        <f t="shared" si="16"/>
        <v>0</v>
      </c>
      <c r="BH162" s="212">
        <f t="shared" si="17"/>
        <v>0</v>
      </c>
      <c r="BI162" s="212">
        <f t="shared" si="18"/>
        <v>0</v>
      </c>
      <c r="BJ162" s="23" t="s">
        <v>24</v>
      </c>
      <c r="BK162" s="212">
        <f t="shared" si="19"/>
        <v>0</v>
      </c>
      <c r="BL162" s="23" t="s">
        <v>658</v>
      </c>
      <c r="BM162" s="23" t="s">
        <v>1841</v>
      </c>
    </row>
    <row r="163" spans="2:65" s="1" customFormat="1" ht="22.5" customHeight="1">
      <c r="B163" s="40"/>
      <c r="C163" s="213" t="s">
        <v>707</v>
      </c>
      <c r="D163" s="213" t="s">
        <v>224</v>
      </c>
      <c r="E163" s="214" t="s">
        <v>1842</v>
      </c>
      <c r="F163" s="215" t="s">
        <v>1843</v>
      </c>
      <c r="G163" s="216" t="s">
        <v>443</v>
      </c>
      <c r="H163" s="217">
        <v>3</v>
      </c>
      <c r="I163" s="218"/>
      <c r="J163" s="219">
        <f t="shared" si="10"/>
        <v>0</v>
      </c>
      <c r="K163" s="215" t="s">
        <v>22</v>
      </c>
      <c r="L163" s="220"/>
      <c r="M163" s="221" t="s">
        <v>22</v>
      </c>
      <c r="N163" s="222" t="s">
        <v>46</v>
      </c>
      <c r="O163" s="41"/>
      <c r="P163" s="210">
        <f t="shared" si="11"/>
        <v>0</v>
      </c>
      <c r="Q163" s="210">
        <v>0</v>
      </c>
      <c r="R163" s="210">
        <f t="shared" si="12"/>
        <v>0</v>
      </c>
      <c r="S163" s="210">
        <v>0</v>
      </c>
      <c r="T163" s="211">
        <f t="shared" si="13"/>
        <v>0</v>
      </c>
      <c r="AR163" s="23" t="s">
        <v>1622</v>
      </c>
      <c r="AT163" s="23" t="s">
        <v>224</v>
      </c>
      <c r="AU163" s="23" t="s">
        <v>84</v>
      </c>
      <c r="AY163" s="23" t="s">
        <v>165</v>
      </c>
      <c r="BE163" s="212">
        <f t="shared" si="14"/>
        <v>0</v>
      </c>
      <c r="BF163" s="212">
        <f t="shared" si="15"/>
        <v>0</v>
      </c>
      <c r="BG163" s="212">
        <f t="shared" si="16"/>
        <v>0</v>
      </c>
      <c r="BH163" s="212">
        <f t="shared" si="17"/>
        <v>0</v>
      </c>
      <c r="BI163" s="212">
        <f t="shared" si="18"/>
        <v>0</v>
      </c>
      <c r="BJ163" s="23" t="s">
        <v>24</v>
      </c>
      <c r="BK163" s="212">
        <f t="shared" si="19"/>
        <v>0</v>
      </c>
      <c r="BL163" s="23" t="s">
        <v>658</v>
      </c>
      <c r="BM163" s="23" t="s">
        <v>1844</v>
      </c>
    </row>
    <row r="164" spans="2:65" s="1" customFormat="1" ht="22.5" customHeight="1">
      <c r="B164" s="40"/>
      <c r="C164" s="213" t="s">
        <v>712</v>
      </c>
      <c r="D164" s="213" t="s">
        <v>224</v>
      </c>
      <c r="E164" s="214" t="s">
        <v>1845</v>
      </c>
      <c r="F164" s="215" t="s">
        <v>1846</v>
      </c>
      <c r="G164" s="216" t="s">
        <v>443</v>
      </c>
      <c r="H164" s="217">
        <v>6</v>
      </c>
      <c r="I164" s="218"/>
      <c r="J164" s="219">
        <f t="shared" si="10"/>
        <v>0</v>
      </c>
      <c r="K164" s="215" t="s">
        <v>22</v>
      </c>
      <c r="L164" s="220"/>
      <c r="M164" s="221" t="s">
        <v>22</v>
      </c>
      <c r="N164" s="222" t="s">
        <v>46</v>
      </c>
      <c r="O164" s="41"/>
      <c r="P164" s="210">
        <f t="shared" si="11"/>
        <v>0</v>
      </c>
      <c r="Q164" s="210">
        <v>0</v>
      </c>
      <c r="R164" s="210">
        <f t="shared" si="12"/>
        <v>0</v>
      </c>
      <c r="S164" s="210">
        <v>0</v>
      </c>
      <c r="T164" s="211">
        <f t="shared" si="13"/>
        <v>0</v>
      </c>
      <c r="AR164" s="23" t="s">
        <v>1622</v>
      </c>
      <c r="AT164" s="23" t="s">
        <v>224</v>
      </c>
      <c r="AU164" s="23" t="s">
        <v>84</v>
      </c>
      <c r="AY164" s="23" t="s">
        <v>165</v>
      </c>
      <c r="BE164" s="212">
        <f t="shared" si="14"/>
        <v>0</v>
      </c>
      <c r="BF164" s="212">
        <f t="shared" si="15"/>
        <v>0</v>
      </c>
      <c r="BG164" s="212">
        <f t="shared" si="16"/>
        <v>0</v>
      </c>
      <c r="BH164" s="212">
        <f t="shared" si="17"/>
        <v>0</v>
      </c>
      <c r="BI164" s="212">
        <f t="shared" si="18"/>
        <v>0</v>
      </c>
      <c r="BJ164" s="23" t="s">
        <v>24</v>
      </c>
      <c r="BK164" s="212">
        <f t="shared" si="19"/>
        <v>0</v>
      </c>
      <c r="BL164" s="23" t="s">
        <v>658</v>
      </c>
      <c r="BM164" s="23" t="s">
        <v>1847</v>
      </c>
    </row>
    <row r="165" spans="2:65" s="1" customFormat="1" ht="22.5" customHeight="1">
      <c r="B165" s="40"/>
      <c r="C165" s="213" t="s">
        <v>717</v>
      </c>
      <c r="D165" s="213" t="s">
        <v>224</v>
      </c>
      <c r="E165" s="214" t="s">
        <v>1848</v>
      </c>
      <c r="F165" s="215" t="s">
        <v>1849</v>
      </c>
      <c r="G165" s="216" t="s">
        <v>443</v>
      </c>
      <c r="H165" s="217">
        <v>20</v>
      </c>
      <c r="I165" s="218"/>
      <c r="J165" s="219">
        <f t="shared" si="10"/>
        <v>0</v>
      </c>
      <c r="K165" s="215" t="s">
        <v>22</v>
      </c>
      <c r="L165" s="220"/>
      <c r="M165" s="221" t="s">
        <v>22</v>
      </c>
      <c r="N165" s="222" t="s">
        <v>46</v>
      </c>
      <c r="O165" s="41"/>
      <c r="P165" s="210">
        <f t="shared" si="11"/>
        <v>0</v>
      </c>
      <c r="Q165" s="210">
        <v>0</v>
      </c>
      <c r="R165" s="210">
        <f t="shared" si="12"/>
        <v>0</v>
      </c>
      <c r="S165" s="210">
        <v>0</v>
      </c>
      <c r="T165" s="211">
        <f t="shared" si="13"/>
        <v>0</v>
      </c>
      <c r="AR165" s="23" t="s">
        <v>1622</v>
      </c>
      <c r="AT165" s="23" t="s">
        <v>224</v>
      </c>
      <c r="AU165" s="23" t="s">
        <v>84</v>
      </c>
      <c r="AY165" s="23" t="s">
        <v>165</v>
      </c>
      <c r="BE165" s="212">
        <f t="shared" si="14"/>
        <v>0</v>
      </c>
      <c r="BF165" s="212">
        <f t="shared" si="15"/>
        <v>0</v>
      </c>
      <c r="BG165" s="212">
        <f t="shared" si="16"/>
        <v>0</v>
      </c>
      <c r="BH165" s="212">
        <f t="shared" si="17"/>
        <v>0</v>
      </c>
      <c r="BI165" s="212">
        <f t="shared" si="18"/>
        <v>0</v>
      </c>
      <c r="BJ165" s="23" t="s">
        <v>24</v>
      </c>
      <c r="BK165" s="212">
        <f t="shared" si="19"/>
        <v>0</v>
      </c>
      <c r="BL165" s="23" t="s">
        <v>658</v>
      </c>
      <c r="BM165" s="23" t="s">
        <v>1850</v>
      </c>
    </row>
    <row r="166" spans="2:65" s="1" customFormat="1" ht="22.5" customHeight="1">
      <c r="B166" s="40"/>
      <c r="C166" s="213" t="s">
        <v>722</v>
      </c>
      <c r="D166" s="213" t="s">
        <v>224</v>
      </c>
      <c r="E166" s="214" t="s">
        <v>1851</v>
      </c>
      <c r="F166" s="215" t="s">
        <v>1852</v>
      </c>
      <c r="G166" s="216" t="s">
        <v>443</v>
      </c>
      <c r="H166" s="217">
        <v>3</v>
      </c>
      <c r="I166" s="218"/>
      <c r="J166" s="219">
        <f t="shared" si="10"/>
        <v>0</v>
      </c>
      <c r="K166" s="215" t="s">
        <v>22</v>
      </c>
      <c r="L166" s="220"/>
      <c r="M166" s="221" t="s">
        <v>22</v>
      </c>
      <c r="N166" s="222" t="s">
        <v>46</v>
      </c>
      <c r="O166" s="41"/>
      <c r="P166" s="210">
        <f t="shared" si="11"/>
        <v>0</v>
      </c>
      <c r="Q166" s="210">
        <v>0</v>
      </c>
      <c r="R166" s="210">
        <f t="shared" si="12"/>
        <v>0</v>
      </c>
      <c r="S166" s="210">
        <v>0</v>
      </c>
      <c r="T166" s="211">
        <f t="shared" si="13"/>
        <v>0</v>
      </c>
      <c r="AR166" s="23" t="s">
        <v>1622</v>
      </c>
      <c r="AT166" s="23" t="s">
        <v>224</v>
      </c>
      <c r="AU166" s="23" t="s">
        <v>84</v>
      </c>
      <c r="AY166" s="23" t="s">
        <v>165</v>
      </c>
      <c r="BE166" s="212">
        <f t="shared" si="14"/>
        <v>0</v>
      </c>
      <c r="BF166" s="212">
        <f t="shared" si="15"/>
        <v>0</v>
      </c>
      <c r="BG166" s="212">
        <f t="shared" si="16"/>
        <v>0</v>
      </c>
      <c r="BH166" s="212">
        <f t="shared" si="17"/>
        <v>0</v>
      </c>
      <c r="BI166" s="212">
        <f t="shared" si="18"/>
        <v>0</v>
      </c>
      <c r="BJ166" s="23" t="s">
        <v>24</v>
      </c>
      <c r="BK166" s="212">
        <f t="shared" si="19"/>
        <v>0</v>
      </c>
      <c r="BL166" s="23" t="s">
        <v>658</v>
      </c>
      <c r="BM166" s="23" t="s">
        <v>1853</v>
      </c>
    </row>
    <row r="167" spans="2:65" s="1" customFormat="1" ht="22.5" customHeight="1">
      <c r="B167" s="40"/>
      <c r="C167" s="213" t="s">
        <v>727</v>
      </c>
      <c r="D167" s="213" t="s">
        <v>224</v>
      </c>
      <c r="E167" s="214" t="s">
        <v>1854</v>
      </c>
      <c r="F167" s="215" t="s">
        <v>1855</v>
      </c>
      <c r="G167" s="216" t="s">
        <v>443</v>
      </c>
      <c r="H167" s="217">
        <v>1</v>
      </c>
      <c r="I167" s="218"/>
      <c r="J167" s="219">
        <f t="shared" si="10"/>
        <v>0</v>
      </c>
      <c r="K167" s="215" t="s">
        <v>22</v>
      </c>
      <c r="L167" s="220"/>
      <c r="M167" s="221" t="s">
        <v>22</v>
      </c>
      <c r="N167" s="222" t="s">
        <v>46</v>
      </c>
      <c r="O167" s="41"/>
      <c r="P167" s="210">
        <f t="shared" si="11"/>
        <v>0</v>
      </c>
      <c r="Q167" s="210">
        <v>0</v>
      </c>
      <c r="R167" s="210">
        <f t="shared" si="12"/>
        <v>0</v>
      </c>
      <c r="S167" s="210">
        <v>0</v>
      </c>
      <c r="T167" s="211">
        <f t="shared" si="13"/>
        <v>0</v>
      </c>
      <c r="AR167" s="23" t="s">
        <v>1622</v>
      </c>
      <c r="AT167" s="23" t="s">
        <v>224</v>
      </c>
      <c r="AU167" s="23" t="s">
        <v>84</v>
      </c>
      <c r="AY167" s="23" t="s">
        <v>165</v>
      </c>
      <c r="BE167" s="212">
        <f t="shared" si="14"/>
        <v>0</v>
      </c>
      <c r="BF167" s="212">
        <f t="shared" si="15"/>
        <v>0</v>
      </c>
      <c r="BG167" s="212">
        <f t="shared" si="16"/>
        <v>0</v>
      </c>
      <c r="BH167" s="212">
        <f t="shared" si="17"/>
        <v>0</v>
      </c>
      <c r="BI167" s="212">
        <f t="shared" si="18"/>
        <v>0</v>
      </c>
      <c r="BJ167" s="23" t="s">
        <v>24</v>
      </c>
      <c r="BK167" s="212">
        <f t="shared" si="19"/>
        <v>0</v>
      </c>
      <c r="BL167" s="23" t="s">
        <v>658</v>
      </c>
      <c r="BM167" s="23" t="s">
        <v>1856</v>
      </c>
    </row>
    <row r="168" spans="2:65" s="1" customFormat="1" ht="22.5" customHeight="1">
      <c r="B168" s="40"/>
      <c r="C168" s="213" t="s">
        <v>732</v>
      </c>
      <c r="D168" s="213" t="s">
        <v>224</v>
      </c>
      <c r="E168" s="214" t="s">
        <v>1857</v>
      </c>
      <c r="F168" s="215" t="s">
        <v>1858</v>
      </c>
      <c r="G168" s="216" t="s">
        <v>190</v>
      </c>
      <c r="H168" s="217">
        <v>14</v>
      </c>
      <c r="I168" s="218"/>
      <c r="J168" s="219">
        <f t="shared" ref="J168:J199" si="20">ROUND(I168*H168,2)</f>
        <v>0</v>
      </c>
      <c r="K168" s="215" t="s">
        <v>22</v>
      </c>
      <c r="L168" s="220"/>
      <c r="M168" s="221" t="s">
        <v>22</v>
      </c>
      <c r="N168" s="222" t="s">
        <v>46</v>
      </c>
      <c r="O168" s="41"/>
      <c r="P168" s="210">
        <f t="shared" ref="P168:P199" si="21">O168*H168</f>
        <v>0</v>
      </c>
      <c r="Q168" s="210">
        <v>0</v>
      </c>
      <c r="R168" s="210">
        <f t="shared" ref="R168:R199" si="22">Q168*H168</f>
        <v>0</v>
      </c>
      <c r="S168" s="210">
        <v>0</v>
      </c>
      <c r="T168" s="211">
        <f t="shared" ref="T168:T199" si="23">S168*H168</f>
        <v>0</v>
      </c>
      <c r="AR168" s="23" t="s">
        <v>1622</v>
      </c>
      <c r="AT168" s="23" t="s">
        <v>224</v>
      </c>
      <c r="AU168" s="23" t="s">
        <v>84</v>
      </c>
      <c r="AY168" s="23" t="s">
        <v>165</v>
      </c>
      <c r="BE168" s="212">
        <f t="shared" ref="BE168:BE184" si="24">IF(N168="základní",J168,0)</f>
        <v>0</v>
      </c>
      <c r="BF168" s="212">
        <f t="shared" ref="BF168:BF184" si="25">IF(N168="snížená",J168,0)</f>
        <v>0</v>
      </c>
      <c r="BG168" s="212">
        <f t="shared" ref="BG168:BG184" si="26">IF(N168="zákl. přenesená",J168,0)</f>
        <v>0</v>
      </c>
      <c r="BH168" s="212">
        <f t="shared" ref="BH168:BH184" si="27">IF(N168="sníž. přenesená",J168,0)</f>
        <v>0</v>
      </c>
      <c r="BI168" s="212">
        <f t="shared" ref="BI168:BI184" si="28">IF(N168="nulová",J168,0)</f>
        <v>0</v>
      </c>
      <c r="BJ168" s="23" t="s">
        <v>24</v>
      </c>
      <c r="BK168" s="212">
        <f t="shared" ref="BK168:BK184" si="29">ROUND(I168*H168,2)</f>
        <v>0</v>
      </c>
      <c r="BL168" s="23" t="s">
        <v>658</v>
      </c>
      <c r="BM168" s="23" t="s">
        <v>1859</v>
      </c>
    </row>
    <row r="169" spans="2:65" s="1" customFormat="1" ht="22.5" customHeight="1">
      <c r="B169" s="40"/>
      <c r="C169" s="213" t="s">
        <v>738</v>
      </c>
      <c r="D169" s="213" t="s">
        <v>224</v>
      </c>
      <c r="E169" s="214" t="s">
        <v>1860</v>
      </c>
      <c r="F169" s="215" t="s">
        <v>1861</v>
      </c>
      <c r="G169" s="216" t="s">
        <v>190</v>
      </c>
      <c r="H169" s="217">
        <v>2</v>
      </c>
      <c r="I169" s="218"/>
      <c r="J169" s="219">
        <f t="shared" si="20"/>
        <v>0</v>
      </c>
      <c r="K169" s="215" t="s">
        <v>22</v>
      </c>
      <c r="L169" s="220"/>
      <c r="M169" s="221" t="s">
        <v>22</v>
      </c>
      <c r="N169" s="222" t="s">
        <v>46</v>
      </c>
      <c r="O169" s="41"/>
      <c r="P169" s="210">
        <f t="shared" si="21"/>
        <v>0</v>
      </c>
      <c r="Q169" s="210">
        <v>0</v>
      </c>
      <c r="R169" s="210">
        <f t="shared" si="22"/>
        <v>0</v>
      </c>
      <c r="S169" s="210">
        <v>0</v>
      </c>
      <c r="T169" s="211">
        <f t="shared" si="23"/>
        <v>0</v>
      </c>
      <c r="AR169" s="23" t="s">
        <v>1622</v>
      </c>
      <c r="AT169" s="23" t="s">
        <v>224</v>
      </c>
      <c r="AU169" s="23" t="s">
        <v>84</v>
      </c>
      <c r="AY169" s="23" t="s">
        <v>165</v>
      </c>
      <c r="BE169" s="212">
        <f t="shared" si="24"/>
        <v>0</v>
      </c>
      <c r="BF169" s="212">
        <f t="shared" si="25"/>
        <v>0</v>
      </c>
      <c r="BG169" s="212">
        <f t="shared" si="26"/>
        <v>0</v>
      </c>
      <c r="BH169" s="212">
        <f t="shared" si="27"/>
        <v>0</v>
      </c>
      <c r="BI169" s="212">
        <f t="shared" si="28"/>
        <v>0</v>
      </c>
      <c r="BJ169" s="23" t="s">
        <v>24</v>
      </c>
      <c r="BK169" s="212">
        <f t="shared" si="29"/>
        <v>0</v>
      </c>
      <c r="BL169" s="23" t="s">
        <v>658</v>
      </c>
      <c r="BM169" s="23" t="s">
        <v>1862</v>
      </c>
    </row>
    <row r="170" spans="2:65" s="1" customFormat="1" ht="22.5" customHeight="1">
      <c r="B170" s="40"/>
      <c r="C170" s="213" t="s">
        <v>743</v>
      </c>
      <c r="D170" s="213" t="s">
        <v>224</v>
      </c>
      <c r="E170" s="214" t="s">
        <v>1863</v>
      </c>
      <c r="F170" s="215" t="s">
        <v>1864</v>
      </c>
      <c r="G170" s="216" t="s">
        <v>190</v>
      </c>
      <c r="H170" s="217">
        <v>3</v>
      </c>
      <c r="I170" s="218"/>
      <c r="J170" s="219">
        <f t="shared" si="20"/>
        <v>0</v>
      </c>
      <c r="K170" s="215" t="s">
        <v>22</v>
      </c>
      <c r="L170" s="220"/>
      <c r="M170" s="221" t="s">
        <v>22</v>
      </c>
      <c r="N170" s="222" t="s">
        <v>46</v>
      </c>
      <c r="O170" s="41"/>
      <c r="P170" s="210">
        <f t="shared" si="21"/>
        <v>0</v>
      </c>
      <c r="Q170" s="210">
        <v>0</v>
      </c>
      <c r="R170" s="210">
        <f t="shared" si="22"/>
        <v>0</v>
      </c>
      <c r="S170" s="210">
        <v>0</v>
      </c>
      <c r="T170" s="211">
        <f t="shared" si="23"/>
        <v>0</v>
      </c>
      <c r="AR170" s="23" t="s">
        <v>1622</v>
      </c>
      <c r="AT170" s="23" t="s">
        <v>224</v>
      </c>
      <c r="AU170" s="23" t="s">
        <v>84</v>
      </c>
      <c r="AY170" s="23" t="s">
        <v>165</v>
      </c>
      <c r="BE170" s="212">
        <f t="shared" si="24"/>
        <v>0</v>
      </c>
      <c r="BF170" s="212">
        <f t="shared" si="25"/>
        <v>0</v>
      </c>
      <c r="BG170" s="212">
        <f t="shared" si="26"/>
        <v>0</v>
      </c>
      <c r="BH170" s="212">
        <f t="shared" si="27"/>
        <v>0</v>
      </c>
      <c r="BI170" s="212">
        <f t="shared" si="28"/>
        <v>0</v>
      </c>
      <c r="BJ170" s="23" t="s">
        <v>24</v>
      </c>
      <c r="BK170" s="212">
        <f t="shared" si="29"/>
        <v>0</v>
      </c>
      <c r="BL170" s="23" t="s">
        <v>658</v>
      </c>
      <c r="BM170" s="23" t="s">
        <v>1865</v>
      </c>
    </row>
    <row r="171" spans="2:65" s="1" customFormat="1" ht="22.5" customHeight="1">
      <c r="B171" s="40"/>
      <c r="C171" s="213" t="s">
        <v>748</v>
      </c>
      <c r="D171" s="213" t="s">
        <v>224</v>
      </c>
      <c r="E171" s="214" t="s">
        <v>1866</v>
      </c>
      <c r="F171" s="215" t="s">
        <v>1867</v>
      </c>
      <c r="G171" s="216" t="s">
        <v>190</v>
      </c>
      <c r="H171" s="217">
        <v>350</v>
      </c>
      <c r="I171" s="218"/>
      <c r="J171" s="219">
        <f t="shared" si="20"/>
        <v>0</v>
      </c>
      <c r="K171" s="215" t="s">
        <v>22</v>
      </c>
      <c r="L171" s="220"/>
      <c r="M171" s="221" t="s">
        <v>22</v>
      </c>
      <c r="N171" s="222" t="s">
        <v>46</v>
      </c>
      <c r="O171" s="41"/>
      <c r="P171" s="210">
        <f t="shared" si="21"/>
        <v>0</v>
      </c>
      <c r="Q171" s="210">
        <v>0</v>
      </c>
      <c r="R171" s="210">
        <f t="shared" si="22"/>
        <v>0</v>
      </c>
      <c r="S171" s="210">
        <v>0</v>
      </c>
      <c r="T171" s="211">
        <f t="shared" si="23"/>
        <v>0</v>
      </c>
      <c r="AR171" s="23" t="s">
        <v>1622</v>
      </c>
      <c r="AT171" s="23" t="s">
        <v>224</v>
      </c>
      <c r="AU171" s="23" t="s">
        <v>84</v>
      </c>
      <c r="AY171" s="23" t="s">
        <v>165</v>
      </c>
      <c r="BE171" s="212">
        <f t="shared" si="24"/>
        <v>0</v>
      </c>
      <c r="BF171" s="212">
        <f t="shared" si="25"/>
        <v>0</v>
      </c>
      <c r="BG171" s="212">
        <f t="shared" si="26"/>
        <v>0</v>
      </c>
      <c r="BH171" s="212">
        <f t="shared" si="27"/>
        <v>0</v>
      </c>
      <c r="BI171" s="212">
        <f t="shared" si="28"/>
        <v>0</v>
      </c>
      <c r="BJ171" s="23" t="s">
        <v>24</v>
      </c>
      <c r="BK171" s="212">
        <f t="shared" si="29"/>
        <v>0</v>
      </c>
      <c r="BL171" s="23" t="s">
        <v>658</v>
      </c>
      <c r="BM171" s="23" t="s">
        <v>1868</v>
      </c>
    </row>
    <row r="172" spans="2:65" s="1" customFormat="1" ht="22.5" customHeight="1">
      <c r="B172" s="40"/>
      <c r="C172" s="213" t="s">
        <v>752</v>
      </c>
      <c r="D172" s="213" t="s">
        <v>224</v>
      </c>
      <c r="E172" s="214" t="s">
        <v>1869</v>
      </c>
      <c r="F172" s="215" t="s">
        <v>1870</v>
      </c>
      <c r="G172" s="216" t="s">
        <v>190</v>
      </c>
      <c r="H172" s="217">
        <v>149</v>
      </c>
      <c r="I172" s="218"/>
      <c r="J172" s="219">
        <f t="shared" si="20"/>
        <v>0</v>
      </c>
      <c r="K172" s="215" t="s">
        <v>22</v>
      </c>
      <c r="L172" s="220"/>
      <c r="M172" s="221" t="s">
        <v>22</v>
      </c>
      <c r="N172" s="222" t="s">
        <v>46</v>
      </c>
      <c r="O172" s="41"/>
      <c r="P172" s="210">
        <f t="shared" si="21"/>
        <v>0</v>
      </c>
      <c r="Q172" s="210">
        <v>0</v>
      </c>
      <c r="R172" s="210">
        <f t="shared" si="22"/>
        <v>0</v>
      </c>
      <c r="S172" s="210">
        <v>0</v>
      </c>
      <c r="T172" s="211">
        <f t="shared" si="23"/>
        <v>0</v>
      </c>
      <c r="AR172" s="23" t="s">
        <v>1622</v>
      </c>
      <c r="AT172" s="23" t="s">
        <v>224</v>
      </c>
      <c r="AU172" s="23" t="s">
        <v>84</v>
      </c>
      <c r="AY172" s="23" t="s">
        <v>165</v>
      </c>
      <c r="BE172" s="212">
        <f t="shared" si="24"/>
        <v>0</v>
      </c>
      <c r="BF172" s="212">
        <f t="shared" si="25"/>
        <v>0</v>
      </c>
      <c r="BG172" s="212">
        <f t="shared" si="26"/>
        <v>0</v>
      </c>
      <c r="BH172" s="212">
        <f t="shared" si="27"/>
        <v>0</v>
      </c>
      <c r="BI172" s="212">
        <f t="shared" si="28"/>
        <v>0</v>
      </c>
      <c r="BJ172" s="23" t="s">
        <v>24</v>
      </c>
      <c r="BK172" s="212">
        <f t="shared" si="29"/>
        <v>0</v>
      </c>
      <c r="BL172" s="23" t="s">
        <v>658</v>
      </c>
      <c r="BM172" s="23" t="s">
        <v>1871</v>
      </c>
    </row>
    <row r="173" spans="2:65" s="1" customFormat="1" ht="22.5" customHeight="1">
      <c r="B173" s="40"/>
      <c r="C173" s="213" t="s">
        <v>759</v>
      </c>
      <c r="D173" s="213" t="s">
        <v>224</v>
      </c>
      <c r="E173" s="214" t="s">
        <v>1872</v>
      </c>
      <c r="F173" s="215" t="s">
        <v>1873</v>
      </c>
      <c r="G173" s="216" t="s">
        <v>190</v>
      </c>
      <c r="H173" s="217">
        <v>170</v>
      </c>
      <c r="I173" s="218"/>
      <c r="J173" s="219">
        <f t="shared" si="20"/>
        <v>0</v>
      </c>
      <c r="K173" s="215" t="s">
        <v>22</v>
      </c>
      <c r="L173" s="220"/>
      <c r="M173" s="221" t="s">
        <v>22</v>
      </c>
      <c r="N173" s="222" t="s">
        <v>46</v>
      </c>
      <c r="O173" s="41"/>
      <c r="P173" s="210">
        <f t="shared" si="21"/>
        <v>0</v>
      </c>
      <c r="Q173" s="210">
        <v>0</v>
      </c>
      <c r="R173" s="210">
        <f t="shared" si="22"/>
        <v>0</v>
      </c>
      <c r="S173" s="210">
        <v>0</v>
      </c>
      <c r="T173" s="211">
        <f t="shared" si="23"/>
        <v>0</v>
      </c>
      <c r="AR173" s="23" t="s">
        <v>1622</v>
      </c>
      <c r="AT173" s="23" t="s">
        <v>224</v>
      </c>
      <c r="AU173" s="23" t="s">
        <v>84</v>
      </c>
      <c r="AY173" s="23" t="s">
        <v>165</v>
      </c>
      <c r="BE173" s="212">
        <f t="shared" si="24"/>
        <v>0</v>
      </c>
      <c r="BF173" s="212">
        <f t="shared" si="25"/>
        <v>0</v>
      </c>
      <c r="BG173" s="212">
        <f t="shared" si="26"/>
        <v>0</v>
      </c>
      <c r="BH173" s="212">
        <f t="shared" si="27"/>
        <v>0</v>
      </c>
      <c r="BI173" s="212">
        <f t="shared" si="28"/>
        <v>0</v>
      </c>
      <c r="BJ173" s="23" t="s">
        <v>24</v>
      </c>
      <c r="BK173" s="212">
        <f t="shared" si="29"/>
        <v>0</v>
      </c>
      <c r="BL173" s="23" t="s">
        <v>658</v>
      </c>
      <c r="BM173" s="23" t="s">
        <v>1874</v>
      </c>
    </row>
    <row r="174" spans="2:65" s="1" customFormat="1" ht="22.5" customHeight="1">
      <c r="B174" s="40"/>
      <c r="C174" s="213" t="s">
        <v>763</v>
      </c>
      <c r="D174" s="213" t="s">
        <v>224</v>
      </c>
      <c r="E174" s="214" t="s">
        <v>1875</v>
      </c>
      <c r="F174" s="215" t="s">
        <v>1876</v>
      </c>
      <c r="G174" s="216" t="s">
        <v>190</v>
      </c>
      <c r="H174" s="217">
        <v>83</v>
      </c>
      <c r="I174" s="218"/>
      <c r="J174" s="219">
        <f t="shared" si="20"/>
        <v>0</v>
      </c>
      <c r="K174" s="215" t="s">
        <v>22</v>
      </c>
      <c r="L174" s="220"/>
      <c r="M174" s="221" t="s">
        <v>22</v>
      </c>
      <c r="N174" s="222" t="s">
        <v>46</v>
      </c>
      <c r="O174" s="41"/>
      <c r="P174" s="210">
        <f t="shared" si="21"/>
        <v>0</v>
      </c>
      <c r="Q174" s="210">
        <v>0</v>
      </c>
      <c r="R174" s="210">
        <f t="shared" si="22"/>
        <v>0</v>
      </c>
      <c r="S174" s="210">
        <v>0</v>
      </c>
      <c r="T174" s="211">
        <f t="shared" si="23"/>
        <v>0</v>
      </c>
      <c r="AR174" s="23" t="s">
        <v>1622</v>
      </c>
      <c r="AT174" s="23" t="s">
        <v>224</v>
      </c>
      <c r="AU174" s="23" t="s">
        <v>84</v>
      </c>
      <c r="AY174" s="23" t="s">
        <v>165</v>
      </c>
      <c r="BE174" s="212">
        <f t="shared" si="24"/>
        <v>0</v>
      </c>
      <c r="BF174" s="212">
        <f t="shared" si="25"/>
        <v>0</v>
      </c>
      <c r="BG174" s="212">
        <f t="shared" si="26"/>
        <v>0</v>
      </c>
      <c r="BH174" s="212">
        <f t="shared" si="27"/>
        <v>0</v>
      </c>
      <c r="BI174" s="212">
        <f t="shared" si="28"/>
        <v>0</v>
      </c>
      <c r="BJ174" s="23" t="s">
        <v>24</v>
      </c>
      <c r="BK174" s="212">
        <f t="shared" si="29"/>
        <v>0</v>
      </c>
      <c r="BL174" s="23" t="s">
        <v>658</v>
      </c>
      <c r="BM174" s="23" t="s">
        <v>1877</v>
      </c>
    </row>
    <row r="175" spans="2:65" s="1" customFormat="1" ht="22.5" customHeight="1">
      <c r="B175" s="40"/>
      <c r="C175" s="213" t="s">
        <v>768</v>
      </c>
      <c r="D175" s="213" t="s">
        <v>224</v>
      </c>
      <c r="E175" s="214" t="s">
        <v>1878</v>
      </c>
      <c r="F175" s="215" t="s">
        <v>1879</v>
      </c>
      <c r="G175" s="216" t="s">
        <v>443</v>
      </c>
      <c r="H175" s="217">
        <v>2</v>
      </c>
      <c r="I175" s="218"/>
      <c r="J175" s="219">
        <f t="shared" si="20"/>
        <v>0</v>
      </c>
      <c r="K175" s="215" t="s">
        <v>22</v>
      </c>
      <c r="L175" s="220"/>
      <c r="M175" s="221" t="s">
        <v>22</v>
      </c>
      <c r="N175" s="222" t="s">
        <v>46</v>
      </c>
      <c r="O175" s="41"/>
      <c r="P175" s="210">
        <f t="shared" si="21"/>
        <v>0</v>
      </c>
      <c r="Q175" s="210">
        <v>0</v>
      </c>
      <c r="R175" s="210">
        <f t="shared" si="22"/>
        <v>0</v>
      </c>
      <c r="S175" s="210">
        <v>0</v>
      </c>
      <c r="T175" s="211">
        <f t="shared" si="23"/>
        <v>0</v>
      </c>
      <c r="AR175" s="23" t="s">
        <v>1622</v>
      </c>
      <c r="AT175" s="23" t="s">
        <v>224</v>
      </c>
      <c r="AU175" s="23" t="s">
        <v>84</v>
      </c>
      <c r="AY175" s="23" t="s">
        <v>165</v>
      </c>
      <c r="BE175" s="212">
        <f t="shared" si="24"/>
        <v>0</v>
      </c>
      <c r="BF175" s="212">
        <f t="shared" si="25"/>
        <v>0</v>
      </c>
      <c r="BG175" s="212">
        <f t="shared" si="26"/>
        <v>0</v>
      </c>
      <c r="BH175" s="212">
        <f t="shared" si="27"/>
        <v>0</v>
      </c>
      <c r="BI175" s="212">
        <f t="shared" si="28"/>
        <v>0</v>
      </c>
      <c r="BJ175" s="23" t="s">
        <v>24</v>
      </c>
      <c r="BK175" s="212">
        <f t="shared" si="29"/>
        <v>0</v>
      </c>
      <c r="BL175" s="23" t="s">
        <v>658</v>
      </c>
      <c r="BM175" s="23" t="s">
        <v>1880</v>
      </c>
    </row>
    <row r="176" spans="2:65" s="1" customFormat="1" ht="22.5" customHeight="1">
      <c r="B176" s="40"/>
      <c r="C176" s="213" t="s">
        <v>773</v>
      </c>
      <c r="D176" s="213" t="s">
        <v>224</v>
      </c>
      <c r="E176" s="214" t="s">
        <v>1881</v>
      </c>
      <c r="F176" s="215" t="s">
        <v>1882</v>
      </c>
      <c r="G176" s="216" t="s">
        <v>443</v>
      </c>
      <c r="H176" s="217">
        <v>17</v>
      </c>
      <c r="I176" s="218"/>
      <c r="J176" s="219">
        <f t="shared" si="20"/>
        <v>0</v>
      </c>
      <c r="K176" s="215" t="s">
        <v>22</v>
      </c>
      <c r="L176" s="220"/>
      <c r="M176" s="221" t="s">
        <v>22</v>
      </c>
      <c r="N176" s="222" t="s">
        <v>46</v>
      </c>
      <c r="O176" s="41"/>
      <c r="P176" s="210">
        <f t="shared" si="21"/>
        <v>0</v>
      </c>
      <c r="Q176" s="210">
        <v>0</v>
      </c>
      <c r="R176" s="210">
        <f t="shared" si="22"/>
        <v>0</v>
      </c>
      <c r="S176" s="210">
        <v>0</v>
      </c>
      <c r="T176" s="211">
        <f t="shared" si="23"/>
        <v>0</v>
      </c>
      <c r="AR176" s="23" t="s">
        <v>1622</v>
      </c>
      <c r="AT176" s="23" t="s">
        <v>224</v>
      </c>
      <c r="AU176" s="23" t="s">
        <v>84</v>
      </c>
      <c r="AY176" s="23" t="s">
        <v>165</v>
      </c>
      <c r="BE176" s="212">
        <f t="shared" si="24"/>
        <v>0</v>
      </c>
      <c r="BF176" s="212">
        <f t="shared" si="25"/>
        <v>0</v>
      </c>
      <c r="BG176" s="212">
        <f t="shared" si="26"/>
        <v>0</v>
      </c>
      <c r="BH176" s="212">
        <f t="shared" si="27"/>
        <v>0</v>
      </c>
      <c r="BI176" s="212">
        <f t="shared" si="28"/>
        <v>0</v>
      </c>
      <c r="BJ176" s="23" t="s">
        <v>24</v>
      </c>
      <c r="BK176" s="212">
        <f t="shared" si="29"/>
        <v>0</v>
      </c>
      <c r="BL176" s="23" t="s">
        <v>658</v>
      </c>
      <c r="BM176" s="23" t="s">
        <v>1883</v>
      </c>
    </row>
    <row r="177" spans="2:65" s="1" customFormat="1" ht="22.5" customHeight="1">
      <c r="B177" s="40"/>
      <c r="C177" s="213" t="s">
        <v>777</v>
      </c>
      <c r="D177" s="213" t="s">
        <v>224</v>
      </c>
      <c r="E177" s="214" t="s">
        <v>1884</v>
      </c>
      <c r="F177" s="215" t="s">
        <v>1885</v>
      </c>
      <c r="G177" s="216" t="s">
        <v>443</v>
      </c>
      <c r="H177" s="217">
        <v>4</v>
      </c>
      <c r="I177" s="218"/>
      <c r="J177" s="219">
        <f t="shared" si="20"/>
        <v>0</v>
      </c>
      <c r="K177" s="215" t="s">
        <v>22</v>
      </c>
      <c r="L177" s="220"/>
      <c r="M177" s="221" t="s">
        <v>22</v>
      </c>
      <c r="N177" s="222" t="s">
        <v>46</v>
      </c>
      <c r="O177" s="41"/>
      <c r="P177" s="210">
        <f t="shared" si="21"/>
        <v>0</v>
      </c>
      <c r="Q177" s="210">
        <v>0</v>
      </c>
      <c r="R177" s="210">
        <f t="shared" si="22"/>
        <v>0</v>
      </c>
      <c r="S177" s="210">
        <v>0</v>
      </c>
      <c r="T177" s="211">
        <f t="shared" si="23"/>
        <v>0</v>
      </c>
      <c r="AR177" s="23" t="s">
        <v>1622</v>
      </c>
      <c r="AT177" s="23" t="s">
        <v>224</v>
      </c>
      <c r="AU177" s="23" t="s">
        <v>84</v>
      </c>
      <c r="AY177" s="23" t="s">
        <v>165</v>
      </c>
      <c r="BE177" s="212">
        <f t="shared" si="24"/>
        <v>0</v>
      </c>
      <c r="BF177" s="212">
        <f t="shared" si="25"/>
        <v>0</v>
      </c>
      <c r="BG177" s="212">
        <f t="shared" si="26"/>
        <v>0</v>
      </c>
      <c r="BH177" s="212">
        <f t="shared" si="27"/>
        <v>0</v>
      </c>
      <c r="BI177" s="212">
        <f t="shared" si="28"/>
        <v>0</v>
      </c>
      <c r="BJ177" s="23" t="s">
        <v>24</v>
      </c>
      <c r="BK177" s="212">
        <f t="shared" si="29"/>
        <v>0</v>
      </c>
      <c r="BL177" s="23" t="s">
        <v>658</v>
      </c>
      <c r="BM177" s="23" t="s">
        <v>1886</v>
      </c>
    </row>
    <row r="178" spans="2:65" s="1" customFormat="1" ht="22.5" customHeight="1">
      <c r="B178" s="40"/>
      <c r="C178" s="213" t="s">
        <v>654</v>
      </c>
      <c r="D178" s="213" t="s">
        <v>224</v>
      </c>
      <c r="E178" s="214" t="s">
        <v>1887</v>
      </c>
      <c r="F178" s="215" t="s">
        <v>1888</v>
      </c>
      <c r="G178" s="216" t="s">
        <v>443</v>
      </c>
      <c r="H178" s="217">
        <v>6</v>
      </c>
      <c r="I178" s="218"/>
      <c r="J178" s="219">
        <f t="shared" si="20"/>
        <v>0</v>
      </c>
      <c r="K178" s="215" t="s">
        <v>22</v>
      </c>
      <c r="L178" s="220"/>
      <c r="M178" s="221" t="s">
        <v>22</v>
      </c>
      <c r="N178" s="222" t="s">
        <v>46</v>
      </c>
      <c r="O178" s="41"/>
      <c r="P178" s="210">
        <f t="shared" si="21"/>
        <v>0</v>
      </c>
      <c r="Q178" s="210">
        <v>0</v>
      </c>
      <c r="R178" s="210">
        <f t="shared" si="22"/>
        <v>0</v>
      </c>
      <c r="S178" s="210">
        <v>0</v>
      </c>
      <c r="T178" s="211">
        <f t="shared" si="23"/>
        <v>0</v>
      </c>
      <c r="AR178" s="23" t="s">
        <v>1622</v>
      </c>
      <c r="AT178" s="23" t="s">
        <v>224</v>
      </c>
      <c r="AU178" s="23" t="s">
        <v>84</v>
      </c>
      <c r="AY178" s="23" t="s">
        <v>165</v>
      </c>
      <c r="BE178" s="212">
        <f t="shared" si="24"/>
        <v>0</v>
      </c>
      <c r="BF178" s="212">
        <f t="shared" si="25"/>
        <v>0</v>
      </c>
      <c r="BG178" s="212">
        <f t="shared" si="26"/>
        <v>0</v>
      </c>
      <c r="BH178" s="212">
        <f t="shared" si="27"/>
        <v>0</v>
      </c>
      <c r="BI178" s="212">
        <f t="shared" si="28"/>
        <v>0</v>
      </c>
      <c r="BJ178" s="23" t="s">
        <v>24</v>
      </c>
      <c r="BK178" s="212">
        <f t="shared" si="29"/>
        <v>0</v>
      </c>
      <c r="BL178" s="23" t="s">
        <v>658</v>
      </c>
      <c r="BM178" s="23" t="s">
        <v>1889</v>
      </c>
    </row>
    <row r="179" spans="2:65" s="1" customFormat="1" ht="22.5" customHeight="1">
      <c r="B179" s="40"/>
      <c r="C179" s="213" t="s">
        <v>1890</v>
      </c>
      <c r="D179" s="213" t="s">
        <v>224</v>
      </c>
      <c r="E179" s="214" t="s">
        <v>1891</v>
      </c>
      <c r="F179" s="215" t="s">
        <v>1892</v>
      </c>
      <c r="G179" s="216" t="s">
        <v>443</v>
      </c>
      <c r="H179" s="217">
        <v>3</v>
      </c>
      <c r="I179" s="218"/>
      <c r="J179" s="219">
        <f t="shared" si="20"/>
        <v>0</v>
      </c>
      <c r="K179" s="215" t="s">
        <v>22</v>
      </c>
      <c r="L179" s="220"/>
      <c r="M179" s="221" t="s">
        <v>22</v>
      </c>
      <c r="N179" s="222" t="s">
        <v>46</v>
      </c>
      <c r="O179" s="41"/>
      <c r="P179" s="210">
        <f t="shared" si="21"/>
        <v>0</v>
      </c>
      <c r="Q179" s="210">
        <v>0</v>
      </c>
      <c r="R179" s="210">
        <f t="shared" si="22"/>
        <v>0</v>
      </c>
      <c r="S179" s="210">
        <v>0</v>
      </c>
      <c r="T179" s="211">
        <f t="shared" si="23"/>
        <v>0</v>
      </c>
      <c r="AR179" s="23" t="s">
        <v>1622</v>
      </c>
      <c r="AT179" s="23" t="s">
        <v>224</v>
      </c>
      <c r="AU179" s="23" t="s">
        <v>84</v>
      </c>
      <c r="AY179" s="23" t="s">
        <v>165</v>
      </c>
      <c r="BE179" s="212">
        <f t="shared" si="24"/>
        <v>0</v>
      </c>
      <c r="BF179" s="212">
        <f t="shared" si="25"/>
        <v>0</v>
      </c>
      <c r="BG179" s="212">
        <f t="shared" si="26"/>
        <v>0</v>
      </c>
      <c r="BH179" s="212">
        <f t="shared" si="27"/>
        <v>0</v>
      </c>
      <c r="BI179" s="212">
        <f t="shared" si="28"/>
        <v>0</v>
      </c>
      <c r="BJ179" s="23" t="s">
        <v>24</v>
      </c>
      <c r="BK179" s="212">
        <f t="shared" si="29"/>
        <v>0</v>
      </c>
      <c r="BL179" s="23" t="s">
        <v>658</v>
      </c>
      <c r="BM179" s="23" t="s">
        <v>1893</v>
      </c>
    </row>
    <row r="180" spans="2:65" s="1" customFormat="1" ht="22.5" customHeight="1">
      <c r="B180" s="40"/>
      <c r="C180" s="213" t="s">
        <v>1894</v>
      </c>
      <c r="D180" s="213" t="s">
        <v>224</v>
      </c>
      <c r="E180" s="214" t="s">
        <v>1895</v>
      </c>
      <c r="F180" s="215" t="s">
        <v>1896</v>
      </c>
      <c r="G180" s="216" t="s">
        <v>443</v>
      </c>
      <c r="H180" s="217">
        <v>1</v>
      </c>
      <c r="I180" s="218"/>
      <c r="J180" s="219">
        <f t="shared" si="20"/>
        <v>0</v>
      </c>
      <c r="K180" s="215" t="s">
        <v>22</v>
      </c>
      <c r="L180" s="220"/>
      <c r="M180" s="221" t="s">
        <v>22</v>
      </c>
      <c r="N180" s="222" t="s">
        <v>46</v>
      </c>
      <c r="O180" s="41"/>
      <c r="P180" s="210">
        <f t="shared" si="21"/>
        <v>0</v>
      </c>
      <c r="Q180" s="210">
        <v>0</v>
      </c>
      <c r="R180" s="210">
        <f t="shared" si="22"/>
        <v>0</v>
      </c>
      <c r="S180" s="210">
        <v>0</v>
      </c>
      <c r="T180" s="211">
        <f t="shared" si="23"/>
        <v>0</v>
      </c>
      <c r="AR180" s="23" t="s">
        <v>1622</v>
      </c>
      <c r="AT180" s="23" t="s">
        <v>224</v>
      </c>
      <c r="AU180" s="23" t="s">
        <v>84</v>
      </c>
      <c r="AY180" s="23" t="s">
        <v>165</v>
      </c>
      <c r="BE180" s="212">
        <f t="shared" si="24"/>
        <v>0</v>
      </c>
      <c r="BF180" s="212">
        <f t="shared" si="25"/>
        <v>0</v>
      </c>
      <c r="BG180" s="212">
        <f t="shared" si="26"/>
        <v>0</v>
      </c>
      <c r="BH180" s="212">
        <f t="shared" si="27"/>
        <v>0</v>
      </c>
      <c r="BI180" s="212">
        <f t="shared" si="28"/>
        <v>0</v>
      </c>
      <c r="BJ180" s="23" t="s">
        <v>24</v>
      </c>
      <c r="BK180" s="212">
        <f t="shared" si="29"/>
        <v>0</v>
      </c>
      <c r="BL180" s="23" t="s">
        <v>658</v>
      </c>
      <c r="BM180" s="23" t="s">
        <v>1897</v>
      </c>
    </row>
    <row r="181" spans="2:65" s="1" customFormat="1" ht="22.5" customHeight="1">
      <c r="B181" s="40"/>
      <c r="C181" s="213" t="s">
        <v>1898</v>
      </c>
      <c r="D181" s="213" t="s">
        <v>224</v>
      </c>
      <c r="E181" s="214" t="s">
        <v>1899</v>
      </c>
      <c r="F181" s="215" t="s">
        <v>1900</v>
      </c>
      <c r="G181" s="216" t="s">
        <v>443</v>
      </c>
      <c r="H181" s="217">
        <v>4</v>
      </c>
      <c r="I181" s="218"/>
      <c r="J181" s="219">
        <f t="shared" si="20"/>
        <v>0</v>
      </c>
      <c r="K181" s="215" t="s">
        <v>22</v>
      </c>
      <c r="L181" s="220"/>
      <c r="M181" s="221" t="s">
        <v>22</v>
      </c>
      <c r="N181" s="222" t="s">
        <v>46</v>
      </c>
      <c r="O181" s="41"/>
      <c r="P181" s="210">
        <f t="shared" si="21"/>
        <v>0</v>
      </c>
      <c r="Q181" s="210">
        <v>0</v>
      </c>
      <c r="R181" s="210">
        <f t="shared" si="22"/>
        <v>0</v>
      </c>
      <c r="S181" s="210">
        <v>0</v>
      </c>
      <c r="T181" s="211">
        <f t="shared" si="23"/>
        <v>0</v>
      </c>
      <c r="AR181" s="23" t="s">
        <v>1622</v>
      </c>
      <c r="AT181" s="23" t="s">
        <v>224</v>
      </c>
      <c r="AU181" s="23" t="s">
        <v>84</v>
      </c>
      <c r="AY181" s="23" t="s">
        <v>165</v>
      </c>
      <c r="BE181" s="212">
        <f t="shared" si="24"/>
        <v>0</v>
      </c>
      <c r="BF181" s="212">
        <f t="shared" si="25"/>
        <v>0</v>
      </c>
      <c r="BG181" s="212">
        <f t="shared" si="26"/>
        <v>0</v>
      </c>
      <c r="BH181" s="212">
        <f t="shared" si="27"/>
        <v>0</v>
      </c>
      <c r="BI181" s="212">
        <f t="shared" si="28"/>
        <v>0</v>
      </c>
      <c r="BJ181" s="23" t="s">
        <v>24</v>
      </c>
      <c r="BK181" s="212">
        <f t="shared" si="29"/>
        <v>0</v>
      </c>
      <c r="BL181" s="23" t="s">
        <v>658</v>
      </c>
      <c r="BM181" s="23" t="s">
        <v>1901</v>
      </c>
    </row>
    <row r="182" spans="2:65" s="1" customFormat="1" ht="22.5" customHeight="1">
      <c r="B182" s="40"/>
      <c r="C182" s="213" t="s">
        <v>1902</v>
      </c>
      <c r="D182" s="213" t="s">
        <v>224</v>
      </c>
      <c r="E182" s="214" t="s">
        <v>1903</v>
      </c>
      <c r="F182" s="215" t="s">
        <v>1904</v>
      </c>
      <c r="G182" s="216" t="s">
        <v>443</v>
      </c>
      <c r="H182" s="217">
        <v>1</v>
      </c>
      <c r="I182" s="218"/>
      <c r="J182" s="219">
        <f t="shared" si="20"/>
        <v>0</v>
      </c>
      <c r="K182" s="215" t="s">
        <v>22</v>
      </c>
      <c r="L182" s="220"/>
      <c r="M182" s="221" t="s">
        <v>22</v>
      </c>
      <c r="N182" s="222" t="s">
        <v>46</v>
      </c>
      <c r="O182" s="41"/>
      <c r="P182" s="210">
        <f t="shared" si="21"/>
        <v>0</v>
      </c>
      <c r="Q182" s="210">
        <v>0</v>
      </c>
      <c r="R182" s="210">
        <f t="shared" si="22"/>
        <v>0</v>
      </c>
      <c r="S182" s="210">
        <v>0</v>
      </c>
      <c r="T182" s="211">
        <f t="shared" si="23"/>
        <v>0</v>
      </c>
      <c r="AR182" s="23" t="s">
        <v>1622</v>
      </c>
      <c r="AT182" s="23" t="s">
        <v>224</v>
      </c>
      <c r="AU182" s="23" t="s">
        <v>84</v>
      </c>
      <c r="AY182" s="23" t="s">
        <v>165</v>
      </c>
      <c r="BE182" s="212">
        <f t="shared" si="24"/>
        <v>0</v>
      </c>
      <c r="BF182" s="212">
        <f t="shared" si="25"/>
        <v>0</v>
      </c>
      <c r="BG182" s="212">
        <f t="shared" si="26"/>
        <v>0</v>
      </c>
      <c r="BH182" s="212">
        <f t="shared" si="27"/>
        <v>0</v>
      </c>
      <c r="BI182" s="212">
        <f t="shared" si="28"/>
        <v>0</v>
      </c>
      <c r="BJ182" s="23" t="s">
        <v>24</v>
      </c>
      <c r="BK182" s="212">
        <f t="shared" si="29"/>
        <v>0</v>
      </c>
      <c r="BL182" s="23" t="s">
        <v>658</v>
      </c>
      <c r="BM182" s="23" t="s">
        <v>1905</v>
      </c>
    </row>
    <row r="183" spans="2:65" s="1" customFormat="1" ht="22.5" customHeight="1">
      <c r="B183" s="40"/>
      <c r="C183" s="213" t="s">
        <v>1906</v>
      </c>
      <c r="D183" s="213" t="s">
        <v>224</v>
      </c>
      <c r="E183" s="214" t="s">
        <v>1907</v>
      </c>
      <c r="F183" s="215" t="s">
        <v>1908</v>
      </c>
      <c r="G183" s="216" t="s">
        <v>1909</v>
      </c>
      <c r="H183" s="217">
        <v>1</v>
      </c>
      <c r="I183" s="218"/>
      <c r="J183" s="219">
        <f t="shared" si="20"/>
        <v>0</v>
      </c>
      <c r="K183" s="215" t="s">
        <v>22</v>
      </c>
      <c r="L183" s="220"/>
      <c r="M183" s="221" t="s">
        <v>22</v>
      </c>
      <c r="N183" s="222" t="s">
        <v>46</v>
      </c>
      <c r="O183" s="41"/>
      <c r="P183" s="210">
        <f t="shared" si="21"/>
        <v>0</v>
      </c>
      <c r="Q183" s="210">
        <v>0</v>
      </c>
      <c r="R183" s="210">
        <f t="shared" si="22"/>
        <v>0</v>
      </c>
      <c r="S183" s="210">
        <v>0</v>
      </c>
      <c r="T183" s="211">
        <f t="shared" si="23"/>
        <v>0</v>
      </c>
      <c r="AR183" s="23" t="s">
        <v>1622</v>
      </c>
      <c r="AT183" s="23" t="s">
        <v>224</v>
      </c>
      <c r="AU183" s="23" t="s">
        <v>84</v>
      </c>
      <c r="AY183" s="23" t="s">
        <v>165</v>
      </c>
      <c r="BE183" s="212">
        <f t="shared" si="24"/>
        <v>0</v>
      </c>
      <c r="BF183" s="212">
        <f t="shared" si="25"/>
        <v>0</v>
      </c>
      <c r="BG183" s="212">
        <f t="shared" si="26"/>
        <v>0</v>
      </c>
      <c r="BH183" s="212">
        <f t="shared" si="27"/>
        <v>0</v>
      </c>
      <c r="BI183" s="212">
        <f t="shared" si="28"/>
        <v>0</v>
      </c>
      <c r="BJ183" s="23" t="s">
        <v>24</v>
      </c>
      <c r="BK183" s="212">
        <f t="shared" si="29"/>
        <v>0</v>
      </c>
      <c r="BL183" s="23" t="s">
        <v>658</v>
      </c>
      <c r="BM183" s="23" t="s">
        <v>1910</v>
      </c>
    </row>
    <row r="184" spans="2:65" s="1" customFormat="1" ht="22.5" customHeight="1">
      <c r="B184" s="40"/>
      <c r="C184" s="213" t="s">
        <v>1911</v>
      </c>
      <c r="D184" s="213" t="s">
        <v>224</v>
      </c>
      <c r="E184" s="214" t="s">
        <v>1912</v>
      </c>
      <c r="F184" s="215" t="s">
        <v>1913</v>
      </c>
      <c r="G184" s="216" t="s">
        <v>1909</v>
      </c>
      <c r="H184" s="217">
        <v>1</v>
      </c>
      <c r="I184" s="218"/>
      <c r="J184" s="219">
        <f t="shared" si="20"/>
        <v>0</v>
      </c>
      <c r="K184" s="215" t="s">
        <v>22</v>
      </c>
      <c r="L184" s="220"/>
      <c r="M184" s="221" t="s">
        <v>22</v>
      </c>
      <c r="N184" s="222" t="s">
        <v>46</v>
      </c>
      <c r="O184" s="41"/>
      <c r="P184" s="210">
        <f t="shared" si="21"/>
        <v>0</v>
      </c>
      <c r="Q184" s="210">
        <v>0</v>
      </c>
      <c r="R184" s="210">
        <f t="shared" si="22"/>
        <v>0</v>
      </c>
      <c r="S184" s="210">
        <v>0</v>
      </c>
      <c r="T184" s="211">
        <f t="shared" si="23"/>
        <v>0</v>
      </c>
      <c r="AR184" s="23" t="s">
        <v>1622</v>
      </c>
      <c r="AT184" s="23" t="s">
        <v>224</v>
      </c>
      <c r="AU184" s="23" t="s">
        <v>84</v>
      </c>
      <c r="AY184" s="23" t="s">
        <v>165</v>
      </c>
      <c r="BE184" s="212">
        <f t="shared" si="24"/>
        <v>0</v>
      </c>
      <c r="BF184" s="212">
        <f t="shared" si="25"/>
        <v>0</v>
      </c>
      <c r="BG184" s="212">
        <f t="shared" si="26"/>
        <v>0</v>
      </c>
      <c r="BH184" s="212">
        <f t="shared" si="27"/>
        <v>0</v>
      </c>
      <c r="BI184" s="212">
        <f t="shared" si="28"/>
        <v>0</v>
      </c>
      <c r="BJ184" s="23" t="s">
        <v>24</v>
      </c>
      <c r="BK184" s="212">
        <f t="shared" si="29"/>
        <v>0</v>
      </c>
      <c r="BL184" s="23" t="s">
        <v>658</v>
      </c>
      <c r="BM184" s="23" t="s">
        <v>1914</v>
      </c>
    </row>
    <row r="185" spans="2:65" s="11" customFormat="1" ht="29.85" customHeight="1">
      <c r="B185" s="184"/>
      <c r="C185" s="185"/>
      <c r="D185" s="198" t="s">
        <v>74</v>
      </c>
      <c r="E185" s="199" t="s">
        <v>1915</v>
      </c>
      <c r="F185" s="199" t="s">
        <v>1916</v>
      </c>
      <c r="G185" s="185"/>
      <c r="H185" s="185"/>
      <c r="I185" s="188"/>
      <c r="J185" s="200">
        <f>BK185</f>
        <v>0</v>
      </c>
      <c r="K185" s="185"/>
      <c r="L185" s="190"/>
      <c r="M185" s="191"/>
      <c r="N185" s="192"/>
      <c r="O185" s="192"/>
      <c r="P185" s="193">
        <f>SUM(P186:P194)</f>
        <v>0</v>
      </c>
      <c r="Q185" s="192"/>
      <c r="R185" s="193">
        <f>SUM(R186:R194)</f>
        <v>0</v>
      </c>
      <c r="S185" s="192"/>
      <c r="T185" s="194">
        <f>SUM(T186:T194)</f>
        <v>0</v>
      </c>
      <c r="AR185" s="195" t="s">
        <v>24</v>
      </c>
      <c r="AT185" s="196" t="s">
        <v>74</v>
      </c>
      <c r="AU185" s="196" t="s">
        <v>24</v>
      </c>
      <c r="AY185" s="195" t="s">
        <v>165</v>
      </c>
      <c r="BK185" s="197">
        <f>SUM(BK186:BK194)</f>
        <v>0</v>
      </c>
    </row>
    <row r="186" spans="2:65" s="1" customFormat="1" ht="22.5" customHeight="1">
      <c r="B186" s="40"/>
      <c r="C186" s="213" t="s">
        <v>1917</v>
      </c>
      <c r="D186" s="213" t="s">
        <v>224</v>
      </c>
      <c r="E186" s="214" t="s">
        <v>1918</v>
      </c>
      <c r="F186" s="215" t="s">
        <v>1919</v>
      </c>
      <c r="G186" s="216" t="s">
        <v>443</v>
      </c>
      <c r="H186" s="217">
        <v>1</v>
      </c>
      <c r="I186" s="218"/>
      <c r="J186" s="219">
        <f t="shared" ref="J186:J194" si="30">ROUND(I186*H186,2)</f>
        <v>0</v>
      </c>
      <c r="K186" s="215" t="s">
        <v>22</v>
      </c>
      <c r="L186" s="220"/>
      <c r="M186" s="221" t="s">
        <v>22</v>
      </c>
      <c r="N186" s="222" t="s">
        <v>46</v>
      </c>
      <c r="O186" s="41"/>
      <c r="P186" s="210">
        <f t="shared" ref="P186:P194" si="31">O186*H186</f>
        <v>0</v>
      </c>
      <c r="Q186" s="210">
        <v>0</v>
      </c>
      <c r="R186" s="210">
        <f t="shared" ref="R186:R194" si="32">Q186*H186</f>
        <v>0</v>
      </c>
      <c r="S186" s="210">
        <v>0</v>
      </c>
      <c r="T186" s="211">
        <f t="shared" ref="T186:T194" si="33">S186*H186</f>
        <v>0</v>
      </c>
      <c r="AR186" s="23" t="s">
        <v>1622</v>
      </c>
      <c r="AT186" s="23" t="s">
        <v>224</v>
      </c>
      <c r="AU186" s="23" t="s">
        <v>84</v>
      </c>
      <c r="AY186" s="23" t="s">
        <v>165</v>
      </c>
      <c r="BE186" s="212">
        <f t="shared" ref="BE186:BE194" si="34">IF(N186="základní",J186,0)</f>
        <v>0</v>
      </c>
      <c r="BF186" s="212">
        <f t="shared" ref="BF186:BF194" si="35">IF(N186="snížená",J186,0)</f>
        <v>0</v>
      </c>
      <c r="BG186" s="212">
        <f t="shared" ref="BG186:BG194" si="36">IF(N186="zákl. přenesená",J186,0)</f>
        <v>0</v>
      </c>
      <c r="BH186" s="212">
        <f t="shared" ref="BH186:BH194" si="37">IF(N186="sníž. přenesená",J186,0)</f>
        <v>0</v>
      </c>
      <c r="BI186" s="212">
        <f t="shared" ref="BI186:BI194" si="38">IF(N186="nulová",J186,0)</f>
        <v>0</v>
      </c>
      <c r="BJ186" s="23" t="s">
        <v>24</v>
      </c>
      <c r="BK186" s="212">
        <f t="shared" ref="BK186:BK194" si="39">ROUND(I186*H186,2)</f>
        <v>0</v>
      </c>
      <c r="BL186" s="23" t="s">
        <v>658</v>
      </c>
      <c r="BM186" s="23" t="s">
        <v>1920</v>
      </c>
    </row>
    <row r="187" spans="2:65" s="1" customFormat="1" ht="22.5" customHeight="1">
      <c r="B187" s="40"/>
      <c r="C187" s="213" t="s">
        <v>1921</v>
      </c>
      <c r="D187" s="213" t="s">
        <v>224</v>
      </c>
      <c r="E187" s="214" t="s">
        <v>1922</v>
      </c>
      <c r="F187" s="215" t="s">
        <v>1923</v>
      </c>
      <c r="G187" s="216" t="s">
        <v>443</v>
      </c>
      <c r="H187" s="217">
        <v>1</v>
      </c>
      <c r="I187" s="218"/>
      <c r="J187" s="219">
        <f t="shared" si="30"/>
        <v>0</v>
      </c>
      <c r="K187" s="215" t="s">
        <v>22</v>
      </c>
      <c r="L187" s="220"/>
      <c r="M187" s="221" t="s">
        <v>22</v>
      </c>
      <c r="N187" s="222" t="s">
        <v>46</v>
      </c>
      <c r="O187" s="41"/>
      <c r="P187" s="210">
        <f t="shared" si="31"/>
        <v>0</v>
      </c>
      <c r="Q187" s="210">
        <v>0</v>
      </c>
      <c r="R187" s="210">
        <f t="shared" si="32"/>
        <v>0</v>
      </c>
      <c r="S187" s="210">
        <v>0</v>
      </c>
      <c r="T187" s="211">
        <f t="shared" si="33"/>
        <v>0</v>
      </c>
      <c r="AR187" s="23" t="s">
        <v>1622</v>
      </c>
      <c r="AT187" s="23" t="s">
        <v>224</v>
      </c>
      <c r="AU187" s="23" t="s">
        <v>84</v>
      </c>
      <c r="AY187" s="23" t="s">
        <v>165</v>
      </c>
      <c r="BE187" s="212">
        <f t="shared" si="34"/>
        <v>0</v>
      </c>
      <c r="BF187" s="212">
        <f t="shared" si="35"/>
        <v>0</v>
      </c>
      <c r="BG187" s="212">
        <f t="shared" si="36"/>
        <v>0</v>
      </c>
      <c r="BH187" s="212">
        <f t="shared" si="37"/>
        <v>0</v>
      </c>
      <c r="BI187" s="212">
        <f t="shared" si="38"/>
        <v>0</v>
      </c>
      <c r="BJ187" s="23" t="s">
        <v>24</v>
      </c>
      <c r="BK187" s="212">
        <f t="shared" si="39"/>
        <v>0</v>
      </c>
      <c r="BL187" s="23" t="s">
        <v>658</v>
      </c>
      <c r="BM187" s="23" t="s">
        <v>1924</v>
      </c>
    </row>
    <row r="188" spans="2:65" s="1" customFormat="1" ht="22.5" customHeight="1">
      <c r="B188" s="40"/>
      <c r="C188" s="213" t="s">
        <v>1925</v>
      </c>
      <c r="D188" s="213" t="s">
        <v>224</v>
      </c>
      <c r="E188" s="214" t="s">
        <v>1926</v>
      </c>
      <c r="F188" s="215" t="s">
        <v>1927</v>
      </c>
      <c r="G188" s="216" t="s">
        <v>443</v>
      </c>
      <c r="H188" s="217">
        <v>1</v>
      </c>
      <c r="I188" s="218"/>
      <c r="J188" s="219">
        <f t="shared" si="30"/>
        <v>0</v>
      </c>
      <c r="K188" s="215" t="s">
        <v>22</v>
      </c>
      <c r="L188" s="220"/>
      <c r="M188" s="221" t="s">
        <v>22</v>
      </c>
      <c r="N188" s="222" t="s">
        <v>46</v>
      </c>
      <c r="O188" s="41"/>
      <c r="P188" s="210">
        <f t="shared" si="31"/>
        <v>0</v>
      </c>
      <c r="Q188" s="210">
        <v>0</v>
      </c>
      <c r="R188" s="210">
        <f t="shared" si="32"/>
        <v>0</v>
      </c>
      <c r="S188" s="210">
        <v>0</v>
      </c>
      <c r="T188" s="211">
        <f t="shared" si="33"/>
        <v>0</v>
      </c>
      <c r="AR188" s="23" t="s">
        <v>1622</v>
      </c>
      <c r="AT188" s="23" t="s">
        <v>224</v>
      </c>
      <c r="AU188" s="23" t="s">
        <v>84</v>
      </c>
      <c r="AY188" s="23" t="s">
        <v>165</v>
      </c>
      <c r="BE188" s="212">
        <f t="shared" si="34"/>
        <v>0</v>
      </c>
      <c r="BF188" s="212">
        <f t="shared" si="35"/>
        <v>0</v>
      </c>
      <c r="BG188" s="212">
        <f t="shared" si="36"/>
        <v>0</v>
      </c>
      <c r="BH188" s="212">
        <f t="shared" si="37"/>
        <v>0</v>
      </c>
      <c r="BI188" s="212">
        <f t="shared" si="38"/>
        <v>0</v>
      </c>
      <c r="BJ188" s="23" t="s">
        <v>24</v>
      </c>
      <c r="BK188" s="212">
        <f t="shared" si="39"/>
        <v>0</v>
      </c>
      <c r="BL188" s="23" t="s">
        <v>658</v>
      </c>
      <c r="BM188" s="23" t="s">
        <v>1928</v>
      </c>
    </row>
    <row r="189" spans="2:65" s="1" customFormat="1" ht="22.5" customHeight="1">
      <c r="B189" s="40"/>
      <c r="C189" s="213" t="s">
        <v>961</v>
      </c>
      <c r="D189" s="213" t="s">
        <v>224</v>
      </c>
      <c r="E189" s="214" t="s">
        <v>1929</v>
      </c>
      <c r="F189" s="215" t="s">
        <v>1930</v>
      </c>
      <c r="G189" s="216" t="s">
        <v>443</v>
      </c>
      <c r="H189" s="217">
        <v>1</v>
      </c>
      <c r="I189" s="218"/>
      <c r="J189" s="219">
        <f t="shared" si="30"/>
        <v>0</v>
      </c>
      <c r="K189" s="215" t="s">
        <v>22</v>
      </c>
      <c r="L189" s="220"/>
      <c r="M189" s="221" t="s">
        <v>22</v>
      </c>
      <c r="N189" s="222" t="s">
        <v>46</v>
      </c>
      <c r="O189" s="41"/>
      <c r="P189" s="210">
        <f t="shared" si="31"/>
        <v>0</v>
      </c>
      <c r="Q189" s="210">
        <v>0</v>
      </c>
      <c r="R189" s="210">
        <f t="shared" si="32"/>
        <v>0</v>
      </c>
      <c r="S189" s="210">
        <v>0</v>
      </c>
      <c r="T189" s="211">
        <f t="shared" si="33"/>
        <v>0</v>
      </c>
      <c r="AR189" s="23" t="s">
        <v>1622</v>
      </c>
      <c r="AT189" s="23" t="s">
        <v>224</v>
      </c>
      <c r="AU189" s="23" t="s">
        <v>84</v>
      </c>
      <c r="AY189" s="23" t="s">
        <v>165</v>
      </c>
      <c r="BE189" s="212">
        <f t="shared" si="34"/>
        <v>0</v>
      </c>
      <c r="BF189" s="212">
        <f t="shared" si="35"/>
        <v>0</v>
      </c>
      <c r="BG189" s="212">
        <f t="shared" si="36"/>
        <v>0</v>
      </c>
      <c r="BH189" s="212">
        <f t="shared" si="37"/>
        <v>0</v>
      </c>
      <c r="BI189" s="212">
        <f t="shared" si="38"/>
        <v>0</v>
      </c>
      <c r="BJ189" s="23" t="s">
        <v>24</v>
      </c>
      <c r="BK189" s="212">
        <f t="shared" si="39"/>
        <v>0</v>
      </c>
      <c r="BL189" s="23" t="s">
        <v>658</v>
      </c>
      <c r="BM189" s="23" t="s">
        <v>1931</v>
      </c>
    </row>
    <row r="190" spans="2:65" s="1" customFormat="1" ht="22.5" customHeight="1">
      <c r="B190" s="40"/>
      <c r="C190" s="213" t="s">
        <v>30</v>
      </c>
      <c r="D190" s="213" t="s">
        <v>224</v>
      </c>
      <c r="E190" s="214" t="s">
        <v>1932</v>
      </c>
      <c r="F190" s="215" t="s">
        <v>1933</v>
      </c>
      <c r="G190" s="216" t="s">
        <v>443</v>
      </c>
      <c r="H190" s="217">
        <v>1</v>
      </c>
      <c r="I190" s="218"/>
      <c r="J190" s="219">
        <f t="shared" si="30"/>
        <v>0</v>
      </c>
      <c r="K190" s="215" t="s">
        <v>22</v>
      </c>
      <c r="L190" s="220"/>
      <c r="M190" s="221" t="s">
        <v>22</v>
      </c>
      <c r="N190" s="222" t="s">
        <v>46</v>
      </c>
      <c r="O190" s="41"/>
      <c r="P190" s="210">
        <f t="shared" si="31"/>
        <v>0</v>
      </c>
      <c r="Q190" s="210">
        <v>0</v>
      </c>
      <c r="R190" s="210">
        <f t="shared" si="32"/>
        <v>0</v>
      </c>
      <c r="S190" s="210">
        <v>0</v>
      </c>
      <c r="T190" s="211">
        <f t="shared" si="33"/>
        <v>0</v>
      </c>
      <c r="AR190" s="23" t="s">
        <v>1622</v>
      </c>
      <c r="AT190" s="23" t="s">
        <v>224</v>
      </c>
      <c r="AU190" s="23" t="s">
        <v>84</v>
      </c>
      <c r="AY190" s="23" t="s">
        <v>165</v>
      </c>
      <c r="BE190" s="212">
        <f t="shared" si="34"/>
        <v>0</v>
      </c>
      <c r="BF190" s="212">
        <f t="shared" si="35"/>
        <v>0</v>
      </c>
      <c r="BG190" s="212">
        <f t="shared" si="36"/>
        <v>0</v>
      </c>
      <c r="BH190" s="212">
        <f t="shared" si="37"/>
        <v>0</v>
      </c>
      <c r="BI190" s="212">
        <f t="shared" si="38"/>
        <v>0</v>
      </c>
      <c r="BJ190" s="23" t="s">
        <v>24</v>
      </c>
      <c r="BK190" s="212">
        <f t="shared" si="39"/>
        <v>0</v>
      </c>
      <c r="BL190" s="23" t="s">
        <v>658</v>
      </c>
      <c r="BM190" s="23" t="s">
        <v>1934</v>
      </c>
    </row>
    <row r="191" spans="2:65" s="1" customFormat="1" ht="22.5" customHeight="1">
      <c r="B191" s="40"/>
      <c r="C191" s="213" t="s">
        <v>1935</v>
      </c>
      <c r="D191" s="213" t="s">
        <v>224</v>
      </c>
      <c r="E191" s="214" t="s">
        <v>1936</v>
      </c>
      <c r="F191" s="215" t="s">
        <v>1937</v>
      </c>
      <c r="G191" s="216" t="s">
        <v>443</v>
      </c>
      <c r="H191" s="217">
        <v>1</v>
      </c>
      <c r="I191" s="218"/>
      <c r="J191" s="219">
        <f t="shared" si="30"/>
        <v>0</v>
      </c>
      <c r="K191" s="215" t="s">
        <v>22</v>
      </c>
      <c r="L191" s="220"/>
      <c r="M191" s="221" t="s">
        <v>22</v>
      </c>
      <c r="N191" s="222" t="s">
        <v>46</v>
      </c>
      <c r="O191" s="41"/>
      <c r="P191" s="210">
        <f t="shared" si="31"/>
        <v>0</v>
      </c>
      <c r="Q191" s="210">
        <v>0</v>
      </c>
      <c r="R191" s="210">
        <f t="shared" si="32"/>
        <v>0</v>
      </c>
      <c r="S191" s="210">
        <v>0</v>
      </c>
      <c r="T191" s="211">
        <f t="shared" si="33"/>
        <v>0</v>
      </c>
      <c r="AR191" s="23" t="s">
        <v>1622</v>
      </c>
      <c r="AT191" s="23" t="s">
        <v>224</v>
      </c>
      <c r="AU191" s="23" t="s">
        <v>84</v>
      </c>
      <c r="AY191" s="23" t="s">
        <v>165</v>
      </c>
      <c r="BE191" s="212">
        <f t="shared" si="34"/>
        <v>0</v>
      </c>
      <c r="BF191" s="212">
        <f t="shared" si="35"/>
        <v>0</v>
      </c>
      <c r="BG191" s="212">
        <f t="shared" si="36"/>
        <v>0</v>
      </c>
      <c r="BH191" s="212">
        <f t="shared" si="37"/>
        <v>0</v>
      </c>
      <c r="BI191" s="212">
        <f t="shared" si="38"/>
        <v>0</v>
      </c>
      <c r="BJ191" s="23" t="s">
        <v>24</v>
      </c>
      <c r="BK191" s="212">
        <f t="shared" si="39"/>
        <v>0</v>
      </c>
      <c r="BL191" s="23" t="s">
        <v>658</v>
      </c>
      <c r="BM191" s="23" t="s">
        <v>1938</v>
      </c>
    </row>
    <row r="192" spans="2:65" s="1" customFormat="1" ht="22.5" customHeight="1">
      <c r="B192" s="40"/>
      <c r="C192" s="213" t="s">
        <v>1939</v>
      </c>
      <c r="D192" s="213" t="s">
        <v>224</v>
      </c>
      <c r="E192" s="214" t="s">
        <v>1940</v>
      </c>
      <c r="F192" s="215" t="s">
        <v>1941</v>
      </c>
      <c r="G192" s="216" t="s">
        <v>443</v>
      </c>
      <c r="H192" s="217">
        <v>1</v>
      </c>
      <c r="I192" s="218"/>
      <c r="J192" s="219">
        <f t="shared" si="30"/>
        <v>0</v>
      </c>
      <c r="K192" s="215" t="s">
        <v>22</v>
      </c>
      <c r="L192" s="220"/>
      <c r="M192" s="221" t="s">
        <v>22</v>
      </c>
      <c r="N192" s="222" t="s">
        <v>46</v>
      </c>
      <c r="O192" s="41"/>
      <c r="P192" s="210">
        <f t="shared" si="31"/>
        <v>0</v>
      </c>
      <c r="Q192" s="210">
        <v>0</v>
      </c>
      <c r="R192" s="210">
        <f t="shared" si="32"/>
        <v>0</v>
      </c>
      <c r="S192" s="210">
        <v>0</v>
      </c>
      <c r="T192" s="211">
        <f t="shared" si="33"/>
        <v>0</v>
      </c>
      <c r="AR192" s="23" t="s">
        <v>1622</v>
      </c>
      <c r="AT192" s="23" t="s">
        <v>224</v>
      </c>
      <c r="AU192" s="23" t="s">
        <v>84</v>
      </c>
      <c r="AY192" s="23" t="s">
        <v>165</v>
      </c>
      <c r="BE192" s="212">
        <f t="shared" si="34"/>
        <v>0</v>
      </c>
      <c r="BF192" s="212">
        <f t="shared" si="35"/>
        <v>0</v>
      </c>
      <c r="BG192" s="212">
        <f t="shared" si="36"/>
        <v>0</v>
      </c>
      <c r="BH192" s="212">
        <f t="shared" si="37"/>
        <v>0</v>
      </c>
      <c r="BI192" s="212">
        <f t="shared" si="38"/>
        <v>0</v>
      </c>
      <c r="BJ192" s="23" t="s">
        <v>24</v>
      </c>
      <c r="BK192" s="212">
        <f t="shared" si="39"/>
        <v>0</v>
      </c>
      <c r="BL192" s="23" t="s">
        <v>658</v>
      </c>
      <c r="BM192" s="23" t="s">
        <v>1942</v>
      </c>
    </row>
    <row r="193" spans="2:65" s="1" customFormat="1" ht="22.5" customHeight="1">
      <c r="B193" s="40"/>
      <c r="C193" s="213" t="s">
        <v>1943</v>
      </c>
      <c r="D193" s="213" t="s">
        <v>224</v>
      </c>
      <c r="E193" s="214" t="s">
        <v>1944</v>
      </c>
      <c r="F193" s="215" t="s">
        <v>1945</v>
      </c>
      <c r="G193" s="216" t="s">
        <v>443</v>
      </c>
      <c r="H193" s="217">
        <v>1</v>
      </c>
      <c r="I193" s="218"/>
      <c r="J193" s="219">
        <f t="shared" si="30"/>
        <v>0</v>
      </c>
      <c r="K193" s="215" t="s">
        <v>22</v>
      </c>
      <c r="L193" s="220"/>
      <c r="M193" s="221" t="s">
        <v>22</v>
      </c>
      <c r="N193" s="222" t="s">
        <v>46</v>
      </c>
      <c r="O193" s="41"/>
      <c r="P193" s="210">
        <f t="shared" si="31"/>
        <v>0</v>
      </c>
      <c r="Q193" s="210">
        <v>0</v>
      </c>
      <c r="R193" s="210">
        <f t="shared" si="32"/>
        <v>0</v>
      </c>
      <c r="S193" s="210">
        <v>0</v>
      </c>
      <c r="T193" s="211">
        <f t="shared" si="33"/>
        <v>0</v>
      </c>
      <c r="AR193" s="23" t="s">
        <v>1622</v>
      </c>
      <c r="AT193" s="23" t="s">
        <v>224</v>
      </c>
      <c r="AU193" s="23" t="s">
        <v>84</v>
      </c>
      <c r="AY193" s="23" t="s">
        <v>165</v>
      </c>
      <c r="BE193" s="212">
        <f t="shared" si="34"/>
        <v>0</v>
      </c>
      <c r="BF193" s="212">
        <f t="shared" si="35"/>
        <v>0</v>
      </c>
      <c r="BG193" s="212">
        <f t="shared" si="36"/>
        <v>0</v>
      </c>
      <c r="BH193" s="212">
        <f t="shared" si="37"/>
        <v>0</v>
      </c>
      <c r="BI193" s="212">
        <f t="shared" si="38"/>
        <v>0</v>
      </c>
      <c r="BJ193" s="23" t="s">
        <v>24</v>
      </c>
      <c r="BK193" s="212">
        <f t="shared" si="39"/>
        <v>0</v>
      </c>
      <c r="BL193" s="23" t="s">
        <v>658</v>
      </c>
      <c r="BM193" s="23" t="s">
        <v>1946</v>
      </c>
    </row>
    <row r="194" spans="2:65" s="1" customFormat="1" ht="22.5" customHeight="1">
      <c r="B194" s="40"/>
      <c r="C194" s="213" t="s">
        <v>1947</v>
      </c>
      <c r="D194" s="213" t="s">
        <v>224</v>
      </c>
      <c r="E194" s="214" t="s">
        <v>1948</v>
      </c>
      <c r="F194" s="215" t="s">
        <v>1949</v>
      </c>
      <c r="G194" s="216" t="s">
        <v>443</v>
      </c>
      <c r="H194" s="217">
        <v>1</v>
      </c>
      <c r="I194" s="218"/>
      <c r="J194" s="219">
        <f t="shared" si="30"/>
        <v>0</v>
      </c>
      <c r="K194" s="215" t="s">
        <v>22</v>
      </c>
      <c r="L194" s="220"/>
      <c r="M194" s="221" t="s">
        <v>22</v>
      </c>
      <c r="N194" s="263" t="s">
        <v>46</v>
      </c>
      <c r="O194" s="224"/>
      <c r="P194" s="225">
        <f t="shared" si="31"/>
        <v>0</v>
      </c>
      <c r="Q194" s="225">
        <v>0</v>
      </c>
      <c r="R194" s="225">
        <f t="shared" si="32"/>
        <v>0</v>
      </c>
      <c r="S194" s="225">
        <v>0</v>
      </c>
      <c r="T194" s="226">
        <f t="shared" si="33"/>
        <v>0</v>
      </c>
      <c r="AR194" s="23" t="s">
        <v>1622</v>
      </c>
      <c r="AT194" s="23" t="s">
        <v>224</v>
      </c>
      <c r="AU194" s="23" t="s">
        <v>84</v>
      </c>
      <c r="AY194" s="23" t="s">
        <v>165</v>
      </c>
      <c r="BE194" s="212">
        <f t="shared" si="34"/>
        <v>0</v>
      </c>
      <c r="BF194" s="212">
        <f t="shared" si="35"/>
        <v>0</v>
      </c>
      <c r="BG194" s="212">
        <f t="shared" si="36"/>
        <v>0</v>
      </c>
      <c r="BH194" s="212">
        <f t="shared" si="37"/>
        <v>0</v>
      </c>
      <c r="BI194" s="212">
        <f t="shared" si="38"/>
        <v>0</v>
      </c>
      <c r="BJ194" s="23" t="s">
        <v>24</v>
      </c>
      <c r="BK194" s="212">
        <f t="shared" si="39"/>
        <v>0</v>
      </c>
      <c r="BL194" s="23" t="s">
        <v>658</v>
      </c>
      <c r="BM194" s="23" t="s">
        <v>1950</v>
      </c>
    </row>
    <row r="195" spans="2:65" s="1" customFormat="1" ht="6.95" customHeight="1">
      <c r="B195" s="55"/>
      <c r="C195" s="56"/>
      <c r="D195" s="56"/>
      <c r="E195" s="56"/>
      <c r="F195" s="56"/>
      <c r="G195" s="56"/>
      <c r="H195" s="56"/>
      <c r="I195" s="147"/>
      <c r="J195" s="56"/>
      <c r="K195" s="56"/>
      <c r="L195" s="60"/>
    </row>
  </sheetData>
  <sheetProtection password="CC35" sheet="1" objects="1" scenarios="1" formatCells="0" formatColumns="0" formatRows="0" sort="0" autoFilter="0"/>
  <autoFilter ref="C85:K194"/>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124</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c r="B8" s="27"/>
      <c r="C8" s="28"/>
      <c r="D8" s="36" t="s">
        <v>136</v>
      </c>
      <c r="E8" s="28"/>
      <c r="F8" s="28"/>
      <c r="G8" s="28"/>
      <c r="H8" s="28"/>
      <c r="I8" s="125"/>
      <c r="J8" s="28"/>
      <c r="K8" s="30"/>
    </row>
    <row r="9" spans="1:70" s="1" customFormat="1" ht="22.5" customHeight="1">
      <c r="B9" s="40"/>
      <c r="C9" s="41"/>
      <c r="D9" s="41"/>
      <c r="E9" s="384" t="s">
        <v>1612</v>
      </c>
      <c r="F9" s="387"/>
      <c r="G9" s="387"/>
      <c r="H9" s="387"/>
      <c r="I9" s="126"/>
      <c r="J9" s="41"/>
      <c r="K9" s="44"/>
    </row>
    <row r="10" spans="1:70" s="1" customFormat="1">
      <c r="B10" s="40"/>
      <c r="C10" s="41"/>
      <c r="D10" s="36" t="s">
        <v>1613</v>
      </c>
      <c r="E10" s="41"/>
      <c r="F10" s="41"/>
      <c r="G10" s="41"/>
      <c r="H10" s="41"/>
      <c r="I10" s="126"/>
      <c r="J10" s="41"/>
      <c r="K10" s="44"/>
    </row>
    <row r="11" spans="1:70" s="1" customFormat="1" ht="36.950000000000003" customHeight="1">
      <c r="B11" s="40"/>
      <c r="C11" s="41"/>
      <c r="D11" s="41"/>
      <c r="E11" s="386" t="s">
        <v>1951</v>
      </c>
      <c r="F11" s="387"/>
      <c r="G11" s="387"/>
      <c r="H11" s="387"/>
      <c r="I11" s="126"/>
      <c r="J11" s="41"/>
      <c r="K11" s="44"/>
    </row>
    <row r="12" spans="1:70" s="1" customFormat="1" ht="13.5">
      <c r="B12" s="40"/>
      <c r="C12" s="41"/>
      <c r="D12" s="41"/>
      <c r="E12" s="41"/>
      <c r="F12" s="41"/>
      <c r="G12" s="41"/>
      <c r="H12" s="41"/>
      <c r="I12" s="126"/>
      <c r="J12" s="41"/>
      <c r="K12" s="44"/>
    </row>
    <row r="13" spans="1:70" s="1" customFormat="1" ht="14.45" customHeight="1">
      <c r="B13" s="40"/>
      <c r="C13" s="41"/>
      <c r="D13" s="36" t="s">
        <v>21</v>
      </c>
      <c r="E13" s="41"/>
      <c r="F13" s="34" t="s">
        <v>22</v>
      </c>
      <c r="G13" s="41"/>
      <c r="H13" s="41"/>
      <c r="I13" s="127" t="s">
        <v>23</v>
      </c>
      <c r="J13" s="34" t="s">
        <v>22</v>
      </c>
      <c r="K13" s="44"/>
    </row>
    <row r="14" spans="1:70" s="1" customFormat="1" ht="14.45" customHeight="1">
      <c r="B14" s="40"/>
      <c r="C14" s="41"/>
      <c r="D14" s="36" t="s">
        <v>25</v>
      </c>
      <c r="E14" s="41"/>
      <c r="F14" s="34" t="s">
        <v>26</v>
      </c>
      <c r="G14" s="41"/>
      <c r="H14" s="41"/>
      <c r="I14" s="127" t="s">
        <v>27</v>
      </c>
      <c r="J14" s="128" t="str">
        <f>'Rekapitulace stavby'!AN8</f>
        <v>3. 9. 2016</v>
      </c>
      <c r="K14" s="44"/>
    </row>
    <row r="15" spans="1:70" s="1" customFormat="1" ht="10.9" customHeight="1">
      <c r="B15" s="40"/>
      <c r="C15" s="41"/>
      <c r="D15" s="41"/>
      <c r="E15" s="41"/>
      <c r="F15" s="41"/>
      <c r="G15" s="41"/>
      <c r="H15" s="41"/>
      <c r="I15" s="126"/>
      <c r="J15" s="41"/>
      <c r="K15" s="44"/>
    </row>
    <row r="16" spans="1:70"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22</v>
      </c>
      <c r="K22" s="44"/>
    </row>
    <row r="23" spans="2:11" s="1" customFormat="1" ht="18" customHeight="1">
      <c r="B23" s="40"/>
      <c r="C23" s="41"/>
      <c r="D23" s="41"/>
      <c r="E23" s="34" t="s">
        <v>38</v>
      </c>
      <c r="F23" s="41"/>
      <c r="G23" s="41"/>
      <c r="H23" s="41"/>
      <c r="I23" s="127" t="s">
        <v>34</v>
      </c>
      <c r="J23" s="34" t="s">
        <v>22</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40</v>
      </c>
      <c r="E25" s="41"/>
      <c r="F25" s="41"/>
      <c r="G25" s="41"/>
      <c r="H25" s="41"/>
      <c r="I25" s="126"/>
      <c r="J25" s="41"/>
      <c r="K25" s="44"/>
    </row>
    <row r="26" spans="2:11" s="7" customFormat="1" ht="22.5" customHeight="1">
      <c r="B26" s="129"/>
      <c r="C26" s="130"/>
      <c r="D26" s="130"/>
      <c r="E26" s="349" t="s">
        <v>22</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41</v>
      </c>
      <c r="E29" s="41"/>
      <c r="F29" s="41"/>
      <c r="G29" s="41"/>
      <c r="H29" s="41"/>
      <c r="I29" s="126"/>
      <c r="J29" s="136">
        <f>ROUND(J87,2)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43</v>
      </c>
      <c r="G31" s="41"/>
      <c r="H31" s="41"/>
      <c r="I31" s="137" t="s">
        <v>42</v>
      </c>
      <c r="J31" s="45" t="s">
        <v>44</v>
      </c>
      <c r="K31" s="44"/>
    </row>
    <row r="32" spans="2:11" s="1" customFormat="1" ht="14.45" customHeight="1">
      <c r="B32" s="40"/>
      <c r="C32" s="41"/>
      <c r="D32" s="48" t="s">
        <v>45</v>
      </c>
      <c r="E32" s="48" t="s">
        <v>46</v>
      </c>
      <c r="F32" s="138">
        <f>ROUND(SUM(BE87:BE144), 2)</f>
        <v>0</v>
      </c>
      <c r="G32" s="41"/>
      <c r="H32" s="41"/>
      <c r="I32" s="139">
        <v>0.21</v>
      </c>
      <c r="J32" s="138">
        <f>ROUND(ROUND((SUM(BE87:BE144)), 2)*I32, 2)</f>
        <v>0</v>
      </c>
      <c r="K32" s="44"/>
    </row>
    <row r="33" spans="2:11" s="1" customFormat="1" ht="14.45" customHeight="1">
      <c r="B33" s="40"/>
      <c r="C33" s="41"/>
      <c r="D33" s="41"/>
      <c r="E33" s="48" t="s">
        <v>47</v>
      </c>
      <c r="F33" s="138">
        <f>ROUND(SUM(BF87:BF144), 2)</f>
        <v>0</v>
      </c>
      <c r="G33" s="41"/>
      <c r="H33" s="41"/>
      <c r="I33" s="139">
        <v>0.15</v>
      </c>
      <c r="J33" s="138">
        <f>ROUND(ROUND((SUM(BF87:BF144)), 2)*I33, 2)</f>
        <v>0</v>
      </c>
      <c r="K33" s="44"/>
    </row>
    <row r="34" spans="2:11" s="1" customFormat="1" ht="14.45" hidden="1" customHeight="1">
      <c r="B34" s="40"/>
      <c r="C34" s="41"/>
      <c r="D34" s="41"/>
      <c r="E34" s="48" t="s">
        <v>48</v>
      </c>
      <c r="F34" s="138">
        <f>ROUND(SUM(BG87:BG144), 2)</f>
        <v>0</v>
      </c>
      <c r="G34" s="41"/>
      <c r="H34" s="41"/>
      <c r="I34" s="139">
        <v>0.21</v>
      </c>
      <c r="J34" s="138">
        <v>0</v>
      </c>
      <c r="K34" s="44"/>
    </row>
    <row r="35" spans="2:11" s="1" customFormat="1" ht="14.45" hidden="1" customHeight="1">
      <c r="B35" s="40"/>
      <c r="C35" s="41"/>
      <c r="D35" s="41"/>
      <c r="E35" s="48" t="s">
        <v>49</v>
      </c>
      <c r="F35" s="138">
        <f>ROUND(SUM(BH87:BH144), 2)</f>
        <v>0</v>
      </c>
      <c r="G35" s="41"/>
      <c r="H35" s="41"/>
      <c r="I35" s="139">
        <v>0.15</v>
      </c>
      <c r="J35" s="138">
        <v>0</v>
      </c>
      <c r="K35" s="44"/>
    </row>
    <row r="36" spans="2:11" s="1" customFormat="1" ht="14.45" hidden="1" customHeight="1">
      <c r="B36" s="40"/>
      <c r="C36" s="41"/>
      <c r="D36" s="41"/>
      <c r="E36" s="48" t="s">
        <v>50</v>
      </c>
      <c r="F36" s="138">
        <f>ROUND(SUM(BI87:BI144), 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51</v>
      </c>
      <c r="E38" s="78"/>
      <c r="F38" s="78"/>
      <c r="G38" s="142" t="s">
        <v>52</v>
      </c>
      <c r="H38" s="143" t="s">
        <v>53</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0000000000003" customHeight="1">
      <c r="B44" s="40"/>
      <c r="C44" s="29" t="s">
        <v>138</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Rozšíření kapacity ČOV Květnice na cílový stav 4 500 EO</v>
      </c>
      <c r="F47" s="385"/>
      <c r="G47" s="385"/>
      <c r="H47" s="385"/>
      <c r="I47" s="126"/>
      <c r="J47" s="41"/>
      <c r="K47" s="44"/>
    </row>
    <row r="48" spans="2:11">
      <c r="B48" s="27"/>
      <c r="C48" s="36" t="s">
        <v>136</v>
      </c>
      <c r="D48" s="28"/>
      <c r="E48" s="28"/>
      <c r="F48" s="28"/>
      <c r="G48" s="28"/>
      <c r="H48" s="28"/>
      <c r="I48" s="125"/>
      <c r="J48" s="28"/>
      <c r="K48" s="30"/>
    </row>
    <row r="49" spans="2:47" s="1" customFormat="1" ht="22.5" customHeight="1">
      <c r="B49" s="40"/>
      <c r="C49" s="41"/>
      <c r="D49" s="41"/>
      <c r="E49" s="384" t="s">
        <v>1612</v>
      </c>
      <c r="F49" s="387"/>
      <c r="G49" s="387"/>
      <c r="H49" s="387"/>
      <c r="I49" s="126"/>
      <c r="J49" s="41"/>
      <c r="K49" s="44"/>
    </row>
    <row r="50" spans="2:47" s="1" customFormat="1" ht="14.45" customHeight="1">
      <c r="B50" s="40"/>
      <c r="C50" s="36" t="s">
        <v>1613</v>
      </c>
      <c r="D50" s="41"/>
      <c r="E50" s="41"/>
      <c r="F50" s="41"/>
      <c r="G50" s="41"/>
      <c r="H50" s="41"/>
      <c r="I50" s="126"/>
      <c r="J50" s="41"/>
      <c r="K50" s="44"/>
    </row>
    <row r="51" spans="2:47" s="1" customFormat="1" ht="23.25" customHeight="1">
      <c r="B51" s="40"/>
      <c r="C51" s="41"/>
      <c r="D51" s="41"/>
      <c r="E51" s="386" t="str">
        <f>E11</f>
        <v>IO01 - Osvětlení areálu</v>
      </c>
      <c r="F51" s="387"/>
      <c r="G51" s="387"/>
      <c r="H51" s="387"/>
      <c r="I51" s="126"/>
      <c r="J51" s="41"/>
      <c r="K51" s="44"/>
    </row>
    <row r="52" spans="2:47" s="1" customFormat="1" ht="6.95" customHeight="1">
      <c r="B52" s="40"/>
      <c r="C52" s="41"/>
      <c r="D52" s="41"/>
      <c r="E52" s="41"/>
      <c r="F52" s="41"/>
      <c r="G52" s="41"/>
      <c r="H52" s="41"/>
      <c r="I52" s="126"/>
      <c r="J52" s="41"/>
      <c r="K52" s="44"/>
    </row>
    <row r="53" spans="2:47" s="1" customFormat="1" ht="18" customHeight="1">
      <c r="B53" s="40"/>
      <c r="C53" s="36" t="s">
        <v>25</v>
      </c>
      <c r="D53" s="41"/>
      <c r="E53" s="41"/>
      <c r="F53" s="34" t="str">
        <f>F14</f>
        <v>Květnice</v>
      </c>
      <c r="G53" s="41"/>
      <c r="H53" s="41"/>
      <c r="I53" s="127" t="s">
        <v>27</v>
      </c>
      <c r="J53" s="128" t="str">
        <f>IF(J14="","",J14)</f>
        <v>3. 9. 2016</v>
      </c>
      <c r="K53" s="44"/>
    </row>
    <row r="54" spans="2:47" s="1" customFormat="1" ht="6.95" customHeight="1">
      <c r="B54" s="40"/>
      <c r="C54" s="41"/>
      <c r="D54" s="41"/>
      <c r="E54" s="41"/>
      <c r="F54" s="41"/>
      <c r="G54" s="41"/>
      <c r="H54" s="41"/>
      <c r="I54" s="126"/>
      <c r="J54" s="41"/>
      <c r="K54" s="44"/>
    </row>
    <row r="55" spans="2:47" s="1" customFormat="1">
      <c r="B55" s="40"/>
      <c r="C55" s="36" t="s">
        <v>31</v>
      </c>
      <c r="D55" s="41"/>
      <c r="E55" s="41"/>
      <c r="F55" s="34" t="str">
        <f>E17</f>
        <v>Obec Květnice</v>
      </c>
      <c r="G55" s="41"/>
      <c r="H55" s="41"/>
      <c r="I55" s="127" t="s">
        <v>37</v>
      </c>
      <c r="J55" s="34" t="str">
        <f>E23</f>
        <v>MK Profi Hradec Králové s.r.o.</v>
      </c>
      <c r="K55" s="44"/>
    </row>
    <row r="56" spans="2:47" s="1" customFormat="1" ht="14.45" customHeight="1">
      <c r="B56" s="40"/>
      <c r="C56" s="36" t="s">
        <v>35</v>
      </c>
      <c r="D56" s="41"/>
      <c r="E56" s="41"/>
      <c r="F56" s="34" t="str">
        <f>IF(E20="","",E20)</f>
        <v/>
      </c>
      <c r="G56" s="41"/>
      <c r="H56" s="41"/>
      <c r="I56" s="126"/>
      <c r="J56" s="41"/>
      <c r="K56" s="44"/>
    </row>
    <row r="57" spans="2:47" s="1" customFormat="1" ht="10.35" customHeight="1">
      <c r="B57" s="40"/>
      <c r="C57" s="41"/>
      <c r="D57" s="41"/>
      <c r="E57" s="41"/>
      <c r="F57" s="41"/>
      <c r="G57" s="41"/>
      <c r="H57" s="41"/>
      <c r="I57" s="126"/>
      <c r="J57" s="41"/>
      <c r="K57" s="44"/>
    </row>
    <row r="58" spans="2:47" s="1" customFormat="1" ht="29.25" customHeight="1">
      <c r="B58" s="40"/>
      <c r="C58" s="152" t="s">
        <v>139</v>
      </c>
      <c r="D58" s="140"/>
      <c r="E58" s="140"/>
      <c r="F58" s="140"/>
      <c r="G58" s="140"/>
      <c r="H58" s="140"/>
      <c r="I58" s="153"/>
      <c r="J58" s="154" t="s">
        <v>140</v>
      </c>
      <c r="K58" s="155"/>
    </row>
    <row r="59" spans="2:47" s="1" customFormat="1" ht="10.35" customHeight="1">
      <c r="B59" s="40"/>
      <c r="C59" s="41"/>
      <c r="D59" s="41"/>
      <c r="E59" s="41"/>
      <c r="F59" s="41"/>
      <c r="G59" s="41"/>
      <c r="H59" s="41"/>
      <c r="I59" s="126"/>
      <c r="J59" s="41"/>
      <c r="K59" s="44"/>
    </row>
    <row r="60" spans="2:47" s="1" customFormat="1" ht="29.25" customHeight="1">
      <c r="B60" s="40"/>
      <c r="C60" s="156" t="s">
        <v>141</v>
      </c>
      <c r="D60" s="41"/>
      <c r="E60" s="41"/>
      <c r="F60" s="41"/>
      <c r="G60" s="41"/>
      <c r="H60" s="41"/>
      <c r="I60" s="126"/>
      <c r="J60" s="136">
        <f>J87</f>
        <v>0</v>
      </c>
      <c r="K60" s="44"/>
      <c r="AU60" s="23" t="s">
        <v>142</v>
      </c>
    </row>
    <row r="61" spans="2:47" s="8" customFormat="1" ht="24.95" customHeight="1">
      <c r="B61" s="157"/>
      <c r="C61" s="158"/>
      <c r="D61" s="159" t="s">
        <v>1952</v>
      </c>
      <c r="E61" s="160"/>
      <c r="F61" s="160"/>
      <c r="G61" s="160"/>
      <c r="H61" s="160"/>
      <c r="I61" s="161"/>
      <c r="J61" s="162">
        <f>J88</f>
        <v>0</v>
      </c>
      <c r="K61" s="163"/>
    </row>
    <row r="62" spans="2:47" s="9" customFormat="1" ht="19.899999999999999" customHeight="1">
      <c r="B62" s="164"/>
      <c r="C62" s="165"/>
      <c r="D62" s="166" t="s">
        <v>1615</v>
      </c>
      <c r="E62" s="167"/>
      <c r="F62" s="167"/>
      <c r="G62" s="167"/>
      <c r="H62" s="167"/>
      <c r="I62" s="168"/>
      <c r="J62" s="169">
        <f>J89</f>
        <v>0</v>
      </c>
      <c r="K62" s="170"/>
    </row>
    <row r="63" spans="2:47" s="9" customFormat="1" ht="19.899999999999999" customHeight="1">
      <c r="B63" s="164"/>
      <c r="C63" s="165"/>
      <c r="D63" s="166" t="s">
        <v>1953</v>
      </c>
      <c r="E63" s="167"/>
      <c r="F63" s="167"/>
      <c r="G63" s="167"/>
      <c r="H63" s="167"/>
      <c r="I63" s="168"/>
      <c r="J63" s="169">
        <f>J108</f>
        <v>0</v>
      </c>
      <c r="K63" s="170"/>
    </row>
    <row r="64" spans="2:47" s="9" customFormat="1" ht="19.899999999999999" customHeight="1">
      <c r="B64" s="164"/>
      <c r="C64" s="165"/>
      <c r="D64" s="166" t="s">
        <v>1954</v>
      </c>
      <c r="E64" s="167"/>
      <c r="F64" s="167"/>
      <c r="G64" s="167"/>
      <c r="H64" s="167"/>
      <c r="I64" s="168"/>
      <c r="J64" s="169">
        <f>J119</f>
        <v>0</v>
      </c>
      <c r="K64" s="170"/>
    </row>
    <row r="65" spans="2:12" s="9" customFormat="1" ht="19.899999999999999" customHeight="1">
      <c r="B65" s="164"/>
      <c r="C65" s="165"/>
      <c r="D65" s="166" t="s">
        <v>1955</v>
      </c>
      <c r="E65" s="167"/>
      <c r="F65" s="167"/>
      <c r="G65" s="167"/>
      <c r="H65" s="167"/>
      <c r="I65" s="168"/>
      <c r="J65" s="169">
        <f>J128</f>
        <v>0</v>
      </c>
      <c r="K65" s="170"/>
    </row>
    <row r="66" spans="2:12" s="1" customFormat="1" ht="21.75" customHeight="1">
      <c r="B66" s="40"/>
      <c r="C66" s="41"/>
      <c r="D66" s="41"/>
      <c r="E66" s="41"/>
      <c r="F66" s="41"/>
      <c r="G66" s="41"/>
      <c r="H66" s="41"/>
      <c r="I66" s="126"/>
      <c r="J66" s="41"/>
      <c r="K66" s="44"/>
    </row>
    <row r="67" spans="2:12" s="1" customFormat="1" ht="6.95" customHeight="1">
      <c r="B67" s="55"/>
      <c r="C67" s="56"/>
      <c r="D67" s="56"/>
      <c r="E67" s="56"/>
      <c r="F67" s="56"/>
      <c r="G67" s="56"/>
      <c r="H67" s="56"/>
      <c r="I67" s="147"/>
      <c r="J67" s="56"/>
      <c r="K67" s="57"/>
    </row>
    <row r="71" spans="2:12" s="1" customFormat="1" ht="6.95" customHeight="1">
      <c r="B71" s="58"/>
      <c r="C71" s="59"/>
      <c r="D71" s="59"/>
      <c r="E71" s="59"/>
      <c r="F71" s="59"/>
      <c r="G71" s="59"/>
      <c r="H71" s="59"/>
      <c r="I71" s="150"/>
      <c r="J71" s="59"/>
      <c r="K71" s="59"/>
      <c r="L71" s="60"/>
    </row>
    <row r="72" spans="2:12" s="1" customFormat="1" ht="36.950000000000003" customHeight="1">
      <c r="B72" s="40"/>
      <c r="C72" s="61" t="s">
        <v>149</v>
      </c>
      <c r="D72" s="62"/>
      <c r="E72" s="62"/>
      <c r="F72" s="62"/>
      <c r="G72" s="62"/>
      <c r="H72" s="62"/>
      <c r="I72" s="171"/>
      <c r="J72" s="62"/>
      <c r="K72" s="62"/>
      <c r="L72" s="60"/>
    </row>
    <row r="73" spans="2:12" s="1" customFormat="1" ht="6.95" customHeight="1">
      <c r="B73" s="40"/>
      <c r="C73" s="62"/>
      <c r="D73" s="62"/>
      <c r="E73" s="62"/>
      <c r="F73" s="62"/>
      <c r="G73" s="62"/>
      <c r="H73" s="62"/>
      <c r="I73" s="171"/>
      <c r="J73" s="62"/>
      <c r="K73" s="62"/>
      <c r="L73" s="60"/>
    </row>
    <row r="74" spans="2:12" s="1" customFormat="1" ht="14.45" customHeight="1">
      <c r="B74" s="40"/>
      <c r="C74" s="64" t="s">
        <v>18</v>
      </c>
      <c r="D74" s="62"/>
      <c r="E74" s="62"/>
      <c r="F74" s="62"/>
      <c r="G74" s="62"/>
      <c r="H74" s="62"/>
      <c r="I74" s="171"/>
      <c r="J74" s="62"/>
      <c r="K74" s="62"/>
      <c r="L74" s="60"/>
    </row>
    <row r="75" spans="2:12" s="1" customFormat="1" ht="22.5" customHeight="1">
      <c r="B75" s="40"/>
      <c r="C75" s="62"/>
      <c r="D75" s="62"/>
      <c r="E75" s="388" t="str">
        <f>E7</f>
        <v>Rozšíření kapacity ČOV Květnice na cílový stav 4 500 EO</v>
      </c>
      <c r="F75" s="389"/>
      <c r="G75" s="389"/>
      <c r="H75" s="389"/>
      <c r="I75" s="171"/>
      <c r="J75" s="62"/>
      <c r="K75" s="62"/>
      <c r="L75" s="60"/>
    </row>
    <row r="76" spans="2:12">
      <c r="B76" s="27"/>
      <c r="C76" s="64" t="s">
        <v>136</v>
      </c>
      <c r="D76" s="261"/>
      <c r="E76" s="261"/>
      <c r="F76" s="261"/>
      <c r="G76" s="261"/>
      <c r="H76" s="261"/>
      <c r="J76" s="261"/>
      <c r="K76" s="261"/>
      <c r="L76" s="262"/>
    </row>
    <row r="77" spans="2:12" s="1" customFormat="1" ht="22.5" customHeight="1">
      <c r="B77" s="40"/>
      <c r="C77" s="62"/>
      <c r="D77" s="62"/>
      <c r="E77" s="388" t="s">
        <v>1612</v>
      </c>
      <c r="F77" s="390"/>
      <c r="G77" s="390"/>
      <c r="H77" s="390"/>
      <c r="I77" s="171"/>
      <c r="J77" s="62"/>
      <c r="K77" s="62"/>
      <c r="L77" s="60"/>
    </row>
    <row r="78" spans="2:12" s="1" customFormat="1" ht="14.45" customHeight="1">
      <c r="B78" s="40"/>
      <c r="C78" s="64" t="s">
        <v>1613</v>
      </c>
      <c r="D78" s="62"/>
      <c r="E78" s="62"/>
      <c r="F78" s="62"/>
      <c r="G78" s="62"/>
      <c r="H78" s="62"/>
      <c r="I78" s="171"/>
      <c r="J78" s="62"/>
      <c r="K78" s="62"/>
      <c r="L78" s="60"/>
    </row>
    <row r="79" spans="2:12" s="1" customFormat="1" ht="23.25" customHeight="1">
      <c r="B79" s="40"/>
      <c r="C79" s="62"/>
      <c r="D79" s="62"/>
      <c r="E79" s="360" t="str">
        <f>E11</f>
        <v>IO01 - Osvětlení areálu</v>
      </c>
      <c r="F79" s="390"/>
      <c r="G79" s="390"/>
      <c r="H79" s="390"/>
      <c r="I79" s="171"/>
      <c r="J79" s="62"/>
      <c r="K79" s="62"/>
      <c r="L79" s="60"/>
    </row>
    <row r="80" spans="2:12" s="1" customFormat="1" ht="6.95" customHeight="1">
      <c r="B80" s="40"/>
      <c r="C80" s="62"/>
      <c r="D80" s="62"/>
      <c r="E80" s="62"/>
      <c r="F80" s="62"/>
      <c r="G80" s="62"/>
      <c r="H80" s="62"/>
      <c r="I80" s="171"/>
      <c r="J80" s="62"/>
      <c r="K80" s="62"/>
      <c r="L80" s="60"/>
    </row>
    <row r="81" spans="2:65" s="1" customFormat="1" ht="18" customHeight="1">
      <c r="B81" s="40"/>
      <c r="C81" s="64" t="s">
        <v>25</v>
      </c>
      <c r="D81" s="62"/>
      <c r="E81" s="62"/>
      <c r="F81" s="172" t="str">
        <f>F14</f>
        <v>Květnice</v>
      </c>
      <c r="G81" s="62"/>
      <c r="H81" s="62"/>
      <c r="I81" s="173" t="s">
        <v>27</v>
      </c>
      <c r="J81" s="72" t="str">
        <f>IF(J14="","",J14)</f>
        <v>3. 9. 2016</v>
      </c>
      <c r="K81" s="62"/>
      <c r="L81" s="60"/>
    </row>
    <row r="82" spans="2:65" s="1" customFormat="1" ht="6.95" customHeight="1">
      <c r="B82" s="40"/>
      <c r="C82" s="62"/>
      <c r="D82" s="62"/>
      <c r="E82" s="62"/>
      <c r="F82" s="62"/>
      <c r="G82" s="62"/>
      <c r="H82" s="62"/>
      <c r="I82" s="171"/>
      <c r="J82" s="62"/>
      <c r="K82" s="62"/>
      <c r="L82" s="60"/>
    </row>
    <row r="83" spans="2:65" s="1" customFormat="1">
      <c r="B83" s="40"/>
      <c r="C83" s="64" t="s">
        <v>31</v>
      </c>
      <c r="D83" s="62"/>
      <c r="E83" s="62"/>
      <c r="F83" s="172" t="str">
        <f>E17</f>
        <v>Obec Květnice</v>
      </c>
      <c r="G83" s="62"/>
      <c r="H83" s="62"/>
      <c r="I83" s="173" t="s">
        <v>37</v>
      </c>
      <c r="J83" s="172" t="str">
        <f>E23</f>
        <v>MK Profi Hradec Králové s.r.o.</v>
      </c>
      <c r="K83" s="62"/>
      <c r="L83" s="60"/>
    </row>
    <row r="84" spans="2:65" s="1" customFormat="1" ht="14.45" customHeight="1">
      <c r="B84" s="40"/>
      <c r="C84" s="64" t="s">
        <v>35</v>
      </c>
      <c r="D84" s="62"/>
      <c r="E84" s="62"/>
      <c r="F84" s="172" t="str">
        <f>IF(E20="","",E20)</f>
        <v/>
      </c>
      <c r="G84" s="62"/>
      <c r="H84" s="62"/>
      <c r="I84" s="171"/>
      <c r="J84" s="62"/>
      <c r="K84" s="62"/>
      <c r="L84" s="60"/>
    </row>
    <row r="85" spans="2:65" s="1" customFormat="1" ht="10.35" customHeight="1">
      <c r="B85" s="40"/>
      <c r="C85" s="62"/>
      <c r="D85" s="62"/>
      <c r="E85" s="62"/>
      <c r="F85" s="62"/>
      <c r="G85" s="62"/>
      <c r="H85" s="62"/>
      <c r="I85" s="171"/>
      <c r="J85" s="62"/>
      <c r="K85" s="62"/>
      <c r="L85" s="60"/>
    </row>
    <row r="86" spans="2:65" s="10" customFormat="1" ht="29.25" customHeight="1">
      <c r="B86" s="174"/>
      <c r="C86" s="175" t="s">
        <v>150</v>
      </c>
      <c r="D86" s="176" t="s">
        <v>60</v>
      </c>
      <c r="E86" s="176" t="s">
        <v>56</v>
      </c>
      <c r="F86" s="176" t="s">
        <v>151</v>
      </c>
      <c r="G86" s="176" t="s">
        <v>152</v>
      </c>
      <c r="H86" s="176" t="s">
        <v>153</v>
      </c>
      <c r="I86" s="177" t="s">
        <v>154</v>
      </c>
      <c r="J86" s="176" t="s">
        <v>140</v>
      </c>
      <c r="K86" s="178" t="s">
        <v>155</v>
      </c>
      <c r="L86" s="179"/>
      <c r="M86" s="80" t="s">
        <v>156</v>
      </c>
      <c r="N86" s="81" t="s">
        <v>45</v>
      </c>
      <c r="O86" s="81" t="s">
        <v>157</v>
      </c>
      <c r="P86" s="81" t="s">
        <v>158</v>
      </c>
      <c r="Q86" s="81" t="s">
        <v>159</v>
      </c>
      <c r="R86" s="81" t="s">
        <v>160</v>
      </c>
      <c r="S86" s="81" t="s">
        <v>161</v>
      </c>
      <c r="T86" s="82" t="s">
        <v>162</v>
      </c>
    </row>
    <row r="87" spans="2:65" s="1" customFormat="1" ht="29.25" customHeight="1">
      <c r="B87" s="40"/>
      <c r="C87" s="86" t="s">
        <v>141</v>
      </c>
      <c r="D87" s="62"/>
      <c r="E87" s="62"/>
      <c r="F87" s="62"/>
      <c r="G87" s="62"/>
      <c r="H87" s="62"/>
      <c r="I87" s="171"/>
      <c r="J87" s="180">
        <f>BK87</f>
        <v>0</v>
      </c>
      <c r="K87" s="62"/>
      <c r="L87" s="60"/>
      <c r="M87" s="83"/>
      <c r="N87" s="84"/>
      <c r="O87" s="84"/>
      <c r="P87" s="181">
        <f>P88</f>
        <v>0</v>
      </c>
      <c r="Q87" s="84"/>
      <c r="R87" s="181">
        <f>R88</f>
        <v>0</v>
      </c>
      <c r="S87" s="84"/>
      <c r="T87" s="182">
        <f>T88</f>
        <v>0</v>
      </c>
      <c r="AT87" s="23" t="s">
        <v>74</v>
      </c>
      <c r="AU87" s="23" t="s">
        <v>142</v>
      </c>
      <c r="BK87" s="183">
        <f>BK88</f>
        <v>0</v>
      </c>
    </row>
    <row r="88" spans="2:65" s="11" customFormat="1" ht="37.35" customHeight="1">
      <c r="B88" s="184"/>
      <c r="C88" s="185"/>
      <c r="D88" s="186" t="s">
        <v>74</v>
      </c>
      <c r="E88" s="187" t="s">
        <v>224</v>
      </c>
      <c r="F88" s="187" t="s">
        <v>1956</v>
      </c>
      <c r="G88" s="185"/>
      <c r="H88" s="185"/>
      <c r="I88" s="188"/>
      <c r="J88" s="189">
        <f>BK88</f>
        <v>0</v>
      </c>
      <c r="K88" s="185"/>
      <c r="L88" s="190"/>
      <c r="M88" s="191"/>
      <c r="N88" s="192"/>
      <c r="O88" s="192"/>
      <c r="P88" s="193">
        <f>P89+P108+P119+P128</f>
        <v>0</v>
      </c>
      <c r="Q88" s="192"/>
      <c r="R88" s="193">
        <f>R89+R108+R119+R128</f>
        <v>0</v>
      </c>
      <c r="S88" s="192"/>
      <c r="T88" s="194">
        <f>T89+T108+T119+T128</f>
        <v>0</v>
      </c>
      <c r="AR88" s="195" t="s">
        <v>24</v>
      </c>
      <c r="AT88" s="196" t="s">
        <v>74</v>
      </c>
      <c r="AU88" s="196" t="s">
        <v>75</v>
      </c>
      <c r="AY88" s="195" t="s">
        <v>165</v>
      </c>
      <c r="BK88" s="197">
        <f>BK89+BK108+BK119+BK128</f>
        <v>0</v>
      </c>
    </row>
    <row r="89" spans="2:65" s="11" customFormat="1" ht="19.899999999999999" customHeight="1">
      <c r="B89" s="184"/>
      <c r="C89" s="185"/>
      <c r="D89" s="198" t="s">
        <v>74</v>
      </c>
      <c r="E89" s="199" t="s">
        <v>1618</v>
      </c>
      <c r="F89" s="199" t="s">
        <v>1619</v>
      </c>
      <c r="G89" s="185"/>
      <c r="H89" s="185"/>
      <c r="I89" s="188"/>
      <c r="J89" s="200">
        <f>BK89</f>
        <v>0</v>
      </c>
      <c r="K89" s="185"/>
      <c r="L89" s="190"/>
      <c r="M89" s="191"/>
      <c r="N89" s="192"/>
      <c r="O89" s="192"/>
      <c r="P89" s="193">
        <f>SUM(P90:P107)</f>
        <v>0</v>
      </c>
      <c r="Q89" s="192"/>
      <c r="R89" s="193">
        <f>SUM(R90:R107)</f>
        <v>0</v>
      </c>
      <c r="S89" s="192"/>
      <c r="T89" s="194">
        <f>SUM(T90:T107)</f>
        <v>0</v>
      </c>
      <c r="AR89" s="195" t="s">
        <v>24</v>
      </c>
      <c r="AT89" s="196" t="s">
        <v>74</v>
      </c>
      <c r="AU89" s="196" t="s">
        <v>24</v>
      </c>
      <c r="AY89" s="195" t="s">
        <v>165</v>
      </c>
      <c r="BK89" s="197">
        <f>SUM(BK90:BK107)</f>
        <v>0</v>
      </c>
    </row>
    <row r="90" spans="2:65" s="1" customFormat="1" ht="22.5" customHeight="1">
      <c r="B90" s="40"/>
      <c r="C90" s="201" t="s">
        <v>24</v>
      </c>
      <c r="D90" s="201" t="s">
        <v>167</v>
      </c>
      <c r="E90" s="202" t="s">
        <v>1642</v>
      </c>
      <c r="F90" s="203" t="s">
        <v>1643</v>
      </c>
      <c r="G90" s="204" t="s">
        <v>443</v>
      </c>
      <c r="H90" s="205">
        <v>12</v>
      </c>
      <c r="I90" s="206"/>
      <c r="J90" s="207">
        <f t="shared" ref="J90:J107" si="0">ROUND(I90*H90,2)</f>
        <v>0</v>
      </c>
      <c r="K90" s="203" t="s">
        <v>22</v>
      </c>
      <c r="L90" s="60"/>
      <c r="M90" s="208" t="s">
        <v>22</v>
      </c>
      <c r="N90" s="209" t="s">
        <v>46</v>
      </c>
      <c r="O90" s="41"/>
      <c r="P90" s="210">
        <f t="shared" ref="P90:P107" si="1">O90*H90</f>
        <v>0</v>
      </c>
      <c r="Q90" s="210">
        <v>0</v>
      </c>
      <c r="R90" s="210">
        <f t="shared" ref="R90:R107" si="2">Q90*H90</f>
        <v>0</v>
      </c>
      <c r="S90" s="210">
        <v>0</v>
      </c>
      <c r="T90" s="211">
        <f t="shared" ref="T90:T107" si="3">S90*H90</f>
        <v>0</v>
      </c>
      <c r="AR90" s="23" t="s">
        <v>658</v>
      </c>
      <c r="AT90" s="23" t="s">
        <v>167</v>
      </c>
      <c r="AU90" s="23" t="s">
        <v>84</v>
      </c>
      <c r="AY90" s="23" t="s">
        <v>165</v>
      </c>
      <c r="BE90" s="212">
        <f t="shared" ref="BE90:BE107" si="4">IF(N90="základní",J90,0)</f>
        <v>0</v>
      </c>
      <c r="BF90" s="212">
        <f t="shared" ref="BF90:BF107" si="5">IF(N90="snížená",J90,0)</f>
        <v>0</v>
      </c>
      <c r="BG90" s="212">
        <f t="shared" ref="BG90:BG107" si="6">IF(N90="zákl. přenesená",J90,0)</f>
        <v>0</v>
      </c>
      <c r="BH90" s="212">
        <f t="shared" ref="BH90:BH107" si="7">IF(N90="sníž. přenesená",J90,0)</f>
        <v>0</v>
      </c>
      <c r="BI90" s="212">
        <f t="shared" ref="BI90:BI107" si="8">IF(N90="nulová",J90,0)</f>
        <v>0</v>
      </c>
      <c r="BJ90" s="23" t="s">
        <v>24</v>
      </c>
      <c r="BK90" s="212">
        <f t="shared" ref="BK90:BK107" si="9">ROUND(I90*H90,2)</f>
        <v>0</v>
      </c>
      <c r="BL90" s="23" t="s">
        <v>658</v>
      </c>
      <c r="BM90" s="23" t="s">
        <v>1957</v>
      </c>
    </row>
    <row r="91" spans="2:65" s="1" customFormat="1" ht="22.5" customHeight="1">
      <c r="B91" s="40"/>
      <c r="C91" s="201" t="s">
        <v>84</v>
      </c>
      <c r="D91" s="201" t="s">
        <v>167</v>
      </c>
      <c r="E91" s="202" t="s">
        <v>1958</v>
      </c>
      <c r="F91" s="203" t="s">
        <v>1959</v>
      </c>
      <c r="G91" s="204" t="s">
        <v>443</v>
      </c>
      <c r="H91" s="205">
        <v>45</v>
      </c>
      <c r="I91" s="206"/>
      <c r="J91" s="207">
        <f t="shared" si="0"/>
        <v>0</v>
      </c>
      <c r="K91" s="203" t="s">
        <v>22</v>
      </c>
      <c r="L91" s="60"/>
      <c r="M91" s="208" t="s">
        <v>22</v>
      </c>
      <c r="N91" s="209" t="s">
        <v>46</v>
      </c>
      <c r="O91" s="41"/>
      <c r="P91" s="210">
        <f t="shared" si="1"/>
        <v>0</v>
      </c>
      <c r="Q91" s="210">
        <v>0</v>
      </c>
      <c r="R91" s="210">
        <f t="shared" si="2"/>
        <v>0</v>
      </c>
      <c r="S91" s="210">
        <v>0</v>
      </c>
      <c r="T91" s="211">
        <f t="shared" si="3"/>
        <v>0</v>
      </c>
      <c r="AR91" s="23" t="s">
        <v>658</v>
      </c>
      <c r="AT91" s="23" t="s">
        <v>167</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658</v>
      </c>
      <c r="BM91" s="23" t="s">
        <v>1960</v>
      </c>
    </row>
    <row r="92" spans="2:65" s="1" customFormat="1" ht="22.5" customHeight="1">
      <c r="B92" s="40"/>
      <c r="C92" s="201" t="s">
        <v>176</v>
      </c>
      <c r="D92" s="201" t="s">
        <v>167</v>
      </c>
      <c r="E92" s="202" t="s">
        <v>1961</v>
      </c>
      <c r="F92" s="203" t="s">
        <v>1962</v>
      </c>
      <c r="G92" s="204" t="s">
        <v>443</v>
      </c>
      <c r="H92" s="205">
        <v>4</v>
      </c>
      <c r="I92" s="206"/>
      <c r="J92" s="207">
        <f t="shared" si="0"/>
        <v>0</v>
      </c>
      <c r="K92" s="203" t="s">
        <v>22</v>
      </c>
      <c r="L92" s="60"/>
      <c r="M92" s="208" t="s">
        <v>22</v>
      </c>
      <c r="N92" s="209" t="s">
        <v>46</v>
      </c>
      <c r="O92" s="41"/>
      <c r="P92" s="210">
        <f t="shared" si="1"/>
        <v>0</v>
      </c>
      <c r="Q92" s="210">
        <v>0</v>
      </c>
      <c r="R92" s="210">
        <f t="shared" si="2"/>
        <v>0</v>
      </c>
      <c r="S92" s="210">
        <v>0</v>
      </c>
      <c r="T92" s="211">
        <f t="shared" si="3"/>
        <v>0</v>
      </c>
      <c r="AR92" s="23" t="s">
        <v>658</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658</v>
      </c>
      <c r="BM92" s="23" t="s">
        <v>1963</v>
      </c>
    </row>
    <row r="93" spans="2:65" s="1" customFormat="1" ht="22.5" customHeight="1">
      <c r="B93" s="40"/>
      <c r="C93" s="201" t="s">
        <v>171</v>
      </c>
      <c r="D93" s="201" t="s">
        <v>167</v>
      </c>
      <c r="E93" s="202" t="s">
        <v>1964</v>
      </c>
      <c r="F93" s="203" t="s">
        <v>1965</v>
      </c>
      <c r="G93" s="204" t="s">
        <v>443</v>
      </c>
      <c r="H93" s="205">
        <v>4</v>
      </c>
      <c r="I93" s="206"/>
      <c r="J93" s="207">
        <f t="shared" si="0"/>
        <v>0</v>
      </c>
      <c r="K93" s="203" t="s">
        <v>22</v>
      </c>
      <c r="L93" s="60"/>
      <c r="M93" s="208" t="s">
        <v>22</v>
      </c>
      <c r="N93" s="209" t="s">
        <v>46</v>
      </c>
      <c r="O93" s="41"/>
      <c r="P93" s="210">
        <f t="shared" si="1"/>
        <v>0</v>
      </c>
      <c r="Q93" s="210">
        <v>0</v>
      </c>
      <c r="R93" s="210">
        <f t="shared" si="2"/>
        <v>0</v>
      </c>
      <c r="S93" s="210">
        <v>0</v>
      </c>
      <c r="T93" s="211">
        <f t="shared" si="3"/>
        <v>0</v>
      </c>
      <c r="AR93" s="23" t="s">
        <v>658</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658</v>
      </c>
      <c r="BM93" s="23" t="s">
        <v>1966</v>
      </c>
    </row>
    <row r="94" spans="2:65" s="1" customFormat="1" ht="22.5" customHeight="1">
      <c r="B94" s="40"/>
      <c r="C94" s="201" t="s">
        <v>183</v>
      </c>
      <c r="D94" s="201" t="s">
        <v>167</v>
      </c>
      <c r="E94" s="202" t="s">
        <v>1967</v>
      </c>
      <c r="F94" s="203" t="s">
        <v>1968</v>
      </c>
      <c r="G94" s="204" t="s">
        <v>443</v>
      </c>
      <c r="H94" s="205">
        <v>4</v>
      </c>
      <c r="I94" s="206"/>
      <c r="J94" s="207">
        <f t="shared" si="0"/>
        <v>0</v>
      </c>
      <c r="K94" s="203" t="s">
        <v>22</v>
      </c>
      <c r="L94" s="60"/>
      <c r="M94" s="208" t="s">
        <v>22</v>
      </c>
      <c r="N94" s="209" t="s">
        <v>46</v>
      </c>
      <c r="O94" s="41"/>
      <c r="P94" s="210">
        <f t="shared" si="1"/>
        <v>0</v>
      </c>
      <c r="Q94" s="210">
        <v>0</v>
      </c>
      <c r="R94" s="210">
        <f t="shared" si="2"/>
        <v>0</v>
      </c>
      <c r="S94" s="210">
        <v>0</v>
      </c>
      <c r="T94" s="211">
        <f t="shared" si="3"/>
        <v>0</v>
      </c>
      <c r="AR94" s="23" t="s">
        <v>658</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658</v>
      </c>
      <c r="BM94" s="23" t="s">
        <v>1969</v>
      </c>
    </row>
    <row r="95" spans="2:65" s="1" customFormat="1" ht="22.5" customHeight="1">
      <c r="B95" s="40"/>
      <c r="C95" s="201" t="s">
        <v>187</v>
      </c>
      <c r="D95" s="201" t="s">
        <v>167</v>
      </c>
      <c r="E95" s="202" t="s">
        <v>1970</v>
      </c>
      <c r="F95" s="203" t="s">
        <v>1971</v>
      </c>
      <c r="G95" s="204" t="s">
        <v>443</v>
      </c>
      <c r="H95" s="205">
        <v>4</v>
      </c>
      <c r="I95" s="206"/>
      <c r="J95" s="207">
        <f t="shared" si="0"/>
        <v>0</v>
      </c>
      <c r="K95" s="203" t="s">
        <v>22</v>
      </c>
      <c r="L95" s="60"/>
      <c r="M95" s="208" t="s">
        <v>22</v>
      </c>
      <c r="N95" s="209" t="s">
        <v>46</v>
      </c>
      <c r="O95" s="41"/>
      <c r="P95" s="210">
        <f t="shared" si="1"/>
        <v>0</v>
      </c>
      <c r="Q95" s="210">
        <v>0</v>
      </c>
      <c r="R95" s="210">
        <f t="shared" si="2"/>
        <v>0</v>
      </c>
      <c r="S95" s="210">
        <v>0</v>
      </c>
      <c r="T95" s="211">
        <f t="shared" si="3"/>
        <v>0</v>
      </c>
      <c r="AR95" s="23" t="s">
        <v>658</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658</v>
      </c>
      <c r="BM95" s="23" t="s">
        <v>1972</v>
      </c>
    </row>
    <row r="96" spans="2:65" s="1" customFormat="1" ht="22.5" customHeight="1">
      <c r="B96" s="40"/>
      <c r="C96" s="201" t="s">
        <v>192</v>
      </c>
      <c r="D96" s="201" t="s">
        <v>167</v>
      </c>
      <c r="E96" s="202" t="s">
        <v>1973</v>
      </c>
      <c r="F96" s="203" t="s">
        <v>1974</v>
      </c>
      <c r="G96" s="204" t="s">
        <v>443</v>
      </c>
      <c r="H96" s="205">
        <v>4</v>
      </c>
      <c r="I96" s="206"/>
      <c r="J96" s="207">
        <f t="shared" si="0"/>
        <v>0</v>
      </c>
      <c r="K96" s="203" t="s">
        <v>22</v>
      </c>
      <c r="L96" s="60"/>
      <c r="M96" s="208" t="s">
        <v>22</v>
      </c>
      <c r="N96" s="209" t="s">
        <v>46</v>
      </c>
      <c r="O96" s="41"/>
      <c r="P96" s="210">
        <f t="shared" si="1"/>
        <v>0</v>
      </c>
      <c r="Q96" s="210">
        <v>0</v>
      </c>
      <c r="R96" s="210">
        <f t="shared" si="2"/>
        <v>0</v>
      </c>
      <c r="S96" s="210">
        <v>0</v>
      </c>
      <c r="T96" s="211">
        <f t="shared" si="3"/>
        <v>0</v>
      </c>
      <c r="AR96" s="23" t="s">
        <v>658</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658</v>
      </c>
      <c r="BM96" s="23" t="s">
        <v>1975</v>
      </c>
    </row>
    <row r="97" spans="2:65" s="1" customFormat="1" ht="22.5" customHeight="1">
      <c r="B97" s="40"/>
      <c r="C97" s="201" t="s">
        <v>197</v>
      </c>
      <c r="D97" s="201" t="s">
        <v>167</v>
      </c>
      <c r="E97" s="202" t="s">
        <v>1675</v>
      </c>
      <c r="F97" s="203" t="s">
        <v>1676</v>
      </c>
      <c r="G97" s="204" t="s">
        <v>443</v>
      </c>
      <c r="H97" s="205">
        <v>1</v>
      </c>
      <c r="I97" s="206"/>
      <c r="J97" s="207">
        <f t="shared" si="0"/>
        <v>0</v>
      </c>
      <c r="K97" s="203" t="s">
        <v>22</v>
      </c>
      <c r="L97" s="60"/>
      <c r="M97" s="208" t="s">
        <v>22</v>
      </c>
      <c r="N97" s="209" t="s">
        <v>46</v>
      </c>
      <c r="O97" s="41"/>
      <c r="P97" s="210">
        <f t="shared" si="1"/>
        <v>0</v>
      </c>
      <c r="Q97" s="210">
        <v>0</v>
      </c>
      <c r="R97" s="210">
        <f t="shared" si="2"/>
        <v>0</v>
      </c>
      <c r="S97" s="210">
        <v>0</v>
      </c>
      <c r="T97" s="211">
        <f t="shared" si="3"/>
        <v>0</v>
      </c>
      <c r="AR97" s="23" t="s">
        <v>658</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658</v>
      </c>
      <c r="BM97" s="23" t="s">
        <v>1976</v>
      </c>
    </row>
    <row r="98" spans="2:65" s="1" customFormat="1" ht="22.5" customHeight="1">
      <c r="B98" s="40"/>
      <c r="C98" s="201" t="s">
        <v>201</v>
      </c>
      <c r="D98" s="201" t="s">
        <v>167</v>
      </c>
      <c r="E98" s="202" t="s">
        <v>1678</v>
      </c>
      <c r="F98" s="203" t="s">
        <v>1679</v>
      </c>
      <c r="G98" s="204" t="s">
        <v>443</v>
      </c>
      <c r="H98" s="205">
        <v>1</v>
      </c>
      <c r="I98" s="206"/>
      <c r="J98" s="207">
        <f t="shared" si="0"/>
        <v>0</v>
      </c>
      <c r="K98" s="203" t="s">
        <v>22</v>
      </c>
      <c r="L98" s="60"/>
      <c r="M98" s="208" t="s">
        <v>22</v>
      </c>
      <c r="N98" s="209" t="s">
        <v>46</v>
      </c>
      <c r="O98" s="41"/>
      <c r="P98" s="210">
        <f t="shared" si="1"/>
        <v>0</v>
      </c>
      <c r="Q98" s="210">
        <v>0</v>
      </c>
      <c r="R98" s="210">
        <f t="shared" si="2"/>
        <v>0</v>
      </c>
      <c r="S98" s="210">
        <v>0</v>
      </c>
      <c r="T98" s="211">
        <f t="shared" si="3"/>
        <v>0</v>
      </c>
      <c r="AR98" s="23" t="s">
        <v>658</v>
      </c>
      <c r="AT98" s="23" t="s">
        <v>167</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658</v>
      </c>
      <c r="BM98" s="23" t="s">
        <v>1977</v>
      </c>
    </row>
    <row r="99" spans="2:65" s="1" customFormat="1" ht="22.5" customHeight="1">
      <c r="B99" s="40"/>
      <c r="C99" s="201" t="s">
        <v>29</v>
      </c>
      <c r="D99" s="201" t="s">
        <v>167</v>
      </c>
      <c r="E99" s="202" t="s">
        <v>1978</v>
      </c>
      <c r="F99" s="203" t="s">
        <v>1979</v>
      </c>
      <c r="G99" s="204" t="s">
        <v>190</v>
      </c>
      <c r="H99" s="205">
        <v>166</v>
      </c>
      <c r="I99" s="206"/>
      <c r="J99" s="207">
        <f t="shared" si="0"/>
        <v>0</v>
      </c>
      <c r="K99" s="203" t="s">
        <v>22</v>
      </c>
      <c r="L99" s="60"/>
      <c r="M99" s="208" t="s">
        <v>22</v>
      </c>
      <c r="N99" s="209" t="s">
        <v>46</v>
      </c>
      <c r="O99" s="41"/>
      <c r="P99" s="210">
        <f t="shared" si="1"/>
        <v>0</v>
      </c>
      <c r="Q99" s="210">
        <v>0</v>
      </c>
      <c r="R99" s="210">
        <f t="shared" si="2"/>
        <v>0</v>
      </c>
      <c r="S99" s="210">
        <v>0</v>
      </c>
      <c r="T99" s="211">
        <f t="shared" si="3"/>
        <v>0</v>
      </c>
      <c r="AR99" s="23" t="s">
        <v>658</v>
      </c>
      <c r="AT99" s="23" t="s">
        <v>167</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658</v>
      </c>
      <c r="BM99" s="23" t="s">
        <v>1980</v>
      </c>
    </row>
    <row r="100" spans="2:65" s="1" customFormat="1" ht="22.5" customHeight="1">
      <c r="B100" s="40"/>
      <c r="C100" s="201" t="s">
        <v>208</v>
      </c>
      <c r="D100" s="201" t="s">
        <v>167</v>
      </c>
      <c r="E100" s="202" t="s">
        <v>1687</v>
      </c>
      <c r="F100" s="203" t="s">
        <v>1688</v>
      </c>
      <c r="G100" s="204" t="s">
        <v>190</v>
      </c>
      <c r="H100" s="205">
        <v>8</v>
      </c>
      <c r="I100" s="206"/>
      <c r="J100" s="207">
        <f t="shared" si="0"/>
        <v>0</v>
      </c>
      <c r="K100" s="203" t="s">
        <v>22</v>
      </c>
      <c r="L100" s="60"/>
      <c r="M100" s="208" t="s">
        <v>22</v>
      </c>
      <c r="N100" s="209" t="s">
        <v>46</v>
      </c>
      <c r="O100" s="41"/>
      <c r="P100" s="210">
        <f t="shared" si="1"/>
        <v>0</v>
      </c>
      <c r="Q100" s="210">
        <v>0</v>
      </c>
      <c r="R100" s="210">
        <f t="shared" si="2"/>
        <v>0</v>
      </c>
      <c r="S100" s="210">
        <v>0</v>
      </c>
      <c r="T100" s="211">
        <f t="shared" si="3"/>
        <v>0</v>
      </c>
      <c r="AR100" s="23" t="s">
        <v>658</v>
      </c>
      <c r="AT100" s="23" t="s">
        <v>167</v>
      </c>
      <c r="AU100" s="23" t="s">
        <v>84</v>
      </c>
      <c r="AY100" s="23" t="s">
        <v>165</v>
      </c>
      <c r="BE100" s="212">
        <f t="shared" si="4"/>
        <v>0</v>
      </c>
      <c r="BF100" s="212">
        <f t="shared" si="5"/>
        <v>0</v>
      </c>
      <c r="BG100" s="212">
        <f t="shared" si="6"/>
        <v>0</v>
      </c>
      <c r="BH100" s="212">
        <f t="shared" si="7"/>
        <v>0</v>
      </c>
      <c r="BI100" s="212">
        <f t="shared" si="8"/>
        <v>0</v>
      </c>
      <c r="BJ100" s="23" t="s">
        <v>24</v>
      </c>
      <c r="BK100" s="212">
        <f t="shared" si="9"/>
        <v>0</v>
      </c>
      <c r="BL100" s="23" t="s">
        <v>658</v>
      </c>
      <c r="BM100" s="23" t="s">
        <v>1981</v>
      </c>
    </row>
    <row r="101" spans="2:65" s="1" customFormat="1" ht="22.5" customHeight="1">
      <c r="B101" s="40"/>
      <c r="C101" s="201" t="s">
        <v>212</v>
      </c>
      <c r="D101" s="201" t="s">
        <v>167</v>
      </c>
      <c r="E101" s="202" t="s">
        <v>1693</v>
      </c>
      <c r="F101" s="203" t="s">
        <v>1694</v>
      </c>
      <c r="G101" s="204" t="s">
        <v>443</v>
      </c>
      <c r="H101" s="205">
        <v>4</v>
      </c>
      <c r="I101" s="206"/>
      <c r="J101" s="207">
        <f t="shared" si="0"/>
        <v>0</v>
      </c>
      <c r="K101" s="203" t="s">
        <v>22</v>
      </c>
      <c r="L101" s="60"/>
      <c r="M101" s="208" t="s">
        <v>22</v>
      </c>
      <c r="N101" s="209" t="s">
        <v>46</v>
      </c>
      <c r="O101" s="41"/>
      <c r="P101" s="210">
        <f t="shared" si="1"/>
        <v>0</v>
      </c>
      <c r="Q101" s="210">
        <v>0</v>
      </c>
      <c r="R101" s="210">
        <f t="shared" si="2"/>
        <v>0</v>
      </c>
      <c r="S101" s="210">
        <v>0</v>
      </c>
      <c r="T101" s="211">
        <f t="shared" si="3"/>
        <v>0</v>
      </c>
      <c r="AR101" s="23" t="s">
        <v>658</v>
      </c>
      <c r="AT101" s="23" t="s">
        <v>167</v>
      </c>
      <c r="AU101" s="23" t="s">
        <v>84</v>
      </c>
      <c r="AY101" s="23" t="s">
        <v>165</v>
      </c>
      <c r="BE101" s="212">
        <f t="shared" si="4"/>
        <v>0</v>
      </c>
      <c r="BF101" s="212">
        <f t="shared" si="5"/>
        <v>0</v>
      </c>
      <c r="BG101" s="212">
        <f t="shared" si="6"/>
        <v>0</v>
      </c>
      <c r="BH101" s="212">
        <f t="shared" si="7"/>
        <v>0</v>
      </c>
      <c r="BI101" s="212">
        <f t="shared" si="8"/>
        <v>0</v>
      </c>
      <c r="BJ101" s="23" t="s">
        <v>24</v>
      </c>
      <c r="BK101" s="212">
        <f t="shared" si="9"/>
        <v>0</v>
      </c>
      <c r="BL101" s="23" t="s">
        <v>658</v>
      </c>
      <c r="BM101" s="23" t="s">
        <v>1982</v>
      </c>
    </row>
    <row r="102" spans="2:65" s="1" customFormat="1" ht="22.5" customHeight="1">
      <c r="B102" s="40"/>
      <c r="C102" s="201" t="s">
        <v>216</v>
      </c>
      <c r="D102" s="201" t="s">
        <v>167</v>
      </c>
      <c r="E102" s="202" t="s">
        <v>1696</v>
      </c>
      <c r="F102" s="203" t="s">
        <v>1697</v>
      </c>
      <c r="G102" s="204" t="s">
        <v>443</v>
      </c>
      <c r="H102" s="205">
        <v>1</v>
      </c>
      <c r="I102" s="206"/>
      <c r="J102" s="207">
        <f t="shared" si="0"/>
        <v>0</v>
      </c>
      <c r="K102" s="203" t="s">
        <v>22</v>
      </c>
      <c r="L102" s="60"/>
      <c r="M102" s="208" t="s">
        <v>22</v>
      </c>
      <c r="N102" s="209" t="s">
        <v>46</v>
      </c>
      <c r="O102" s="41"/>
      <c r="P102" s="210">
        <f t="shared" si="1"/>
        <v>0</v>
      </c>
      <c r="Q102" s="210">
        <v>0</v>
      </c>
      <c r="R102" s="210">
        <f t="shared" si="2"/>
        <v>0</v>
      </c>
      <c r="S102" s="210">
        <v>0</v>
      </c>
      <c r="T102" s="211">
        <f t="shared" si="3"/>
        <v>0</v>
      </c>
      <c r="AR102" s="23" t="s">
        <v>658</v>
      </c>
      <c r="AT102" s="23" t="s">
        <v>167</v>
      </c>
      <c r="AU102" s="23" t="s">
        <v>84</v>
      </c>
      <c r="AY102" s="23" t="s">
        <v>165</v>
      </c>
      <c r="BE102" s="212">
        <f t="shared" si="4"/>
        <v>0</v>
      </c>
      <c r="BF102" s="212">
        <f t="shared" si="5"/>
        <v>0</v>
      </c>
      <c r="BG102" s="212">
        <f t="shared" si="6"/>
        <v>0</v>
      </c>
      <c r="BH102" s="212">
        <f t="shared" si="7"/>
        <v>0</v>
      </c>
      <c r="BI102" s="212">
        <f t="shared" si="8"/>
        <v>0</v>
      </c>
      <c r="BJ102" s="23" t="s">
        <v>24</v>
      </c>
      <c r="BK102" s="212">
        <f t="shared" si="9"/>
        <v>0</v>
      </c>
      <c r="BL102" s="23" t="s">
        <v>658</v>
      </c>
      <c r="BM102" s="23" t="s">
        <v>1983</v>
      </c>
    </row>
    <row r="103" spans="2:65" s="1" customFormat="1" ht="22.5" customHeight="1">
      <c r="B103" s="40"/>
      <c r="C103" s="201" t="s">
        <v>220</v>
      </c>
      <c r="D103" s="201" t="s">
        <v>167</v>
      </c>
      <c r="E103" s="202" t="s">
        <v>1984</v>
      </c>
      <c r="F103" s="203" t="s">
        <v>1985</v>
      </c>
      <c r="G103" s="204" t="s">
        <v>190</v>
      </c>
      <c r="H103" s="205">
        <v>26</v>
      </c>
      <c r="I103" s="206"/>
      <c r="J103" s="207">
        <f t="shared" si="0"/>
        <v>0</v>
      </c>
      <c r="K103" s="203" t="s">
        <v>22</v>
      </c>
      <c r="L103" s="60"/>
      <c r="M103" s="208" t="s">
        <v>22</v>
      </c>
      <c r="N103" s="209" t="s">
        <v>46</v>
      </c>
      <c r="O103" s="41"/>
      <c r="P103" s="210">
        <f t="shared" si="1"/>
        <v>0</v>
      </c>
      <c r="Q103" s="210">
        <v>0</v>
      </c>
      <c r="R103" s="210">
        <f t="shared" si="2"/>
        <v>0</v>
      </c>
      <c r="S103" s="210">
        <v>0</v>
      </c>
      <c r="T103" s="211">
        <f t="shared" si="3"/>
        <v>0</v>
      </c>
      <c r="AR103" s="23" t="s">
        <v>658</v>
      </c>
      <c r="AT103" s="23" t="s">
        <v>167</v>
      </c>
      <c r="AU103" s="23" t="s">
        <v>84</v>
      </c>
      <c r="AY103" s="23" t="s">
        <v>165</v>
      </c>
      <c r="BE103" s="212">
        <f t="shared" si="4"/>
        <v>0</v>
      </c>
      <c r="BF103" s="212">
        <f t="shared" si="5"/>
        <v>0</v>
      </c>
      <c r="BG103" s="212">
        <f t="shared" si="6"/>
        <v>0</v>
      </c>
      <c r="BH103" s="212">
        <f t="shared" si="7"/>
        <v>0</v>
      </c>
      <c r="BI103" s="212">
        <f t="shared" si="8"/>
        <v>0</v>
      </c>
      <c r="BJ103" s="23" t="s">
        <v>24</v>
      </c>
      <c r="BK103" s="212">
        <f t="shared" si="9"/>
        <v>0</v>
      </c>
      <c r="BL103" s="23" t="s">
        <v>658</v>
      </c>
      <c r="BM103" s="23" t="s">
        <v>1986</v>
      </c>
    </row>
    <row r="104" spans="2:65" s="1" customFormat="1" ht="22.5" customHeight="1">
      <c r="B104" s="40"/>
      <c r="C104" s="201" t="s">
        <v>10</v>
      </c>
      <c r="D104" s="201" t="s">
        <v>167</v>
      </c>
      <c r="E104" s="202" t="s">
        <v>1987</v>
      </c>
      <c r="F104" s="203" t="s">
        <v>1988</v>
      </c>
      <c r="G104" s="204" t="s">
        <v>190</v>
      </c>
      <c r="H104" s="205">
        <v>182</v>
      </c>
      <c r="I104" s="206"/>
      <c r="J104" s="207">
        <f t="shared" si="0"/>
        <v>0</v>
      </c>
      <c r="K104" s="203" t="s">
        <v>22</v>
      </c>
      <c r="L104" s="60"/>
      <c r="M104" s="208" t="s">
        <v>22</v>
      </c>
      <c r="N104" s="209" t="s">
        <v>46</v>
      </c>
      <c r="O104" s="41"/>
      <c r="P104" s="210">
        <f t="shared" si="1"/>
        <v>0</v>
      </c>
      <c r="Q104" s="210">
        <v>0</v>
      </c>
      <c r="R104" s="210">
        <f t="shared" si="2"/>
        <v>0</v>
      </c>
      <c r="S104" s="210">
        <v>0</v>
      </c>
      <c r="T104" s="211">
        <f t="shared" si="3"/>
        <v>0</v>
      </c>
      <c r="AR104" s="23" t="s">
        <v>658</v>
      </c>
      <c r="AT104" s="23" t="s">
        <v>167</v>
      </c>
      <c r="AU104" s="23" t="s">
        <v>84</v>
      </c>
      <c r="AY104" s="23" t="s">
        <v>165</v>
      </c>
      <c r="BE104" s="212">
        <f t="shared" si="4"/>
        <v>0</v>
      </c>
      <c r="BF104" s="212">
        <f t="shared" si="5"/>
        <v>0</v>
      </c>
      <c r="BG104" s="212">
        <f t="shared" si="6"/>
        <v>0</v>
      </c>
      <c r="BH104" s="212">
        <f t="shared" si="7"/>
        <v>0</v>
      </c>
      <c r="BI104" s="212">
        <f t="shared" si="8"/>
        <v>0</v>
      </c>
      <c r="BJ104" s="23" t="s">
        <v>24</v>
      </c>
      <c r="BK104" s="212">
        <f t="shared" si="9"/>
        <v>0</v>
      </c>
      <c r="BL104" s="23" t="s">
        <v>658</v>
      </c>
      <c r="BM104" s="23" t="s">
        <v>1989</v>
      </c>
    </row>
    <row r="105" spans="2:65" s="1" customFormat="1" ht="22.5" customHeight="1">
      <c r="B105" s="40"/>
      <c r="C105" s="201" t="s">
        <v>229</v>
      </c>
      <c r="D105" s="201" t="s">
        <v>167</v>
      </c>
      <c r="E105" s="202" t="s">
        <v>1990</v>
      </c>
      <c r="F105" s="203" t="s">
        <v>1991</v>
      </c>
      <c r="G105" s="204" t="s">
        <v>190</v>
      </c>
      <c r="H105" s="205">
        <v>174</v>
      </c>
      <c r="I105" s="206"/>
      <c r="J105" s="207">
        <f t="shared" si="0"/>
        <v>0</v>
      </c>
      <c r="K105" s="203" t="s">
        <v>22</v>
      </c>
      <c r="L105" s="60"/>
      <c r="M105" s="208" t="s">
        <v>22</v>
      </c>
      <c r="N105" s="209" t="s">
        <v>46</v>
      </c>
      <c r="O105" s="41"/>
      <c r="P105" s="210">
        <f t="shared" si="1"/>
        <v>0</v>
      </c>
      <c r="Q105" s="210">
        <v>0</v>
      </c>
      <c r="R105" s="210">
        <f t="shared" si="2"/>
        <v>0</v>
      </c>
      <c r="S105" s="210">
        <v>0</v>
      </c>
      <c r="T105" s="211">
        <f t="shared" si="3"/>
        <v>0</v>
      </c>
      <c r="AR105" s="23" t="s">
        <v>658</v>
      </c>
      <c r="AT105" s="23" t="s">
        <v>167</v>
      </c>
      <c r="AU105" s="23" t="s">
        <v>84</v>
      </c>
      <c r="AY105" s="23" t="s">
        <v>165</v>
      </c>
      <c r="BE105" s="212">
        <f t="shared" si="4"/>
        <v>0</v>
      </c>
      <c r="BF105" s="212">
        <f t="shared" si="5"/>
        <v>0</v>
      </c>
      <c r="BG105" s="212">
        <f t="shared" si="6"/>
        <v>0</v>
      </c>
      <c r="BH105" s="212">
        <f t="shared" si="7"/>
        <v>0</v>
      </c>
      <c r="BI105" s="212">
        <f t="shared" si="8"/>
        <v>0</v>
      </c>
      <c r="BJ105" s="23" t="s">
        <v>24</v>
      </c>
      <c r="BK105" s="212">
        <f t="shared" si="9"/>
        <v>0</v>
      </c>
      <c r="BL105" s="23" t="s">
        <v>658</v>
      </c>
      <c r="BM105" s="23" t="s">
        <v>1992</v>
      </c>
    </row>
    <row r="106" spans="2:65" s="1" customFormat="1" ht="22.5" customHeight="1">
      <c r="B106" s="40"/>
      <c r="C106" s="201" t="s">
        <v>233</v>
      </c>
      <c r="D106" s="201" t="s">
        <v>167</v>
      </c>
      <c r="E106" s="202" t="s">
        <v>1753</v>
      </c>
      <c r="F106" s="203" t="s">
        <v>1754</v>
      </c>
      <c r="G106" s="204" t="s">
        <v>443</v>
      </c>
      <c r="H106" s="205">
        <v>4</v>
      </c>
      <c r="I106" s="206"/>
      <c r="J106" s="207">
        <f t="shared" si="0"/>
        <v>0</v>
      </c>
      <c r="K106" s="203" t="s">
        <v>22</v>
      </c>
      <c r="L106" s="60"/>
      <c r="M106" s="208" t="s">
        <v>22</v>
      </c>
      <c r="N106" s="209" t="s">
        <v>46</v>
      </c>
      <c r="O106" s="41"/>
      <c r="P106" s="210">
        <f t="shared" si="1"/>
        <v>0</v>
      </c>
      <c r="Q106" s="210">
        <v>0</v>
      </c>
      <c r="R106" s="210">
        <f t="shared" si="2"/>
        <v>0</v>
      </c>
      <c r="S106" s="210">
        <v>0</v>
      </c>
      <c r="T106" s="211">
        <f t="shared" si="3"/>
        <v>0</v>
      </c>
      <c r="AR106" s="23" t="s">
        <v>658</v>
      </c>
      <c r="AT106" s="23" t="s">
        <v>167</v>
      </c>
      <c r="AU106" s="23" t="s">
        <v>84</v>
      </c>
      <c r="AY106" s="23" t="s">
        <v>165</v>
      </c>
      <c r="BE106" s="212">
        <f t="shared" si="4"/>
        <v>0</v>
      </c>
      <c r="BF106" s="212">
        <f t="shared" si="5"/>
        <v>0</v>
      </c>
      <c r="BG106" s="212">
        <f t="shared" si="6"/>
        <v>0</v>
      </c>
      <c r="BH106" s="212">
        <f t="shared" si="7"/>
        <v>0</v>
      </c>
      <c r="BI106" s="212">
        <f t="shared" si="8"/>
        <v>0</v>
      </c>
      <c r="BJ106" s="23" t="s">
        <v>24</v>
      </c>
      <c r="BK106" s="212">
        <f t="shared" si="9"/>
        <v>0</v>
      </c>
      <c r="BL106" s="23" t="s">
        <v>658</v>
      </c>
      <c r="BM106" s="23" t="s">
        <v>1993</v>
      </c>
    </row>
    <row r="107" spans="2:65" s="1" customFormat="1" ht="22.5" customHeight="1">
      <c r="B107" s="40"/>
      <c r="C107" s="201" t="s">
        <v>242</v>
      </c>
      <c r="D107" s="201" t="s">
        <v>167</v>
      </c>
      <c r="E107" s="202" t="s">
        <v>1756</v>
      </c>
      <c r="F107" s="203" t="s">
        <v>1643</v>
      </c>
      <c r="G107" s="204" t="s">
        <v>443</v>
      </c>
      <c r="H107" s="205">
        <v>4</v>
      </c>
      <c r="I107" s="206"/>
      <c r="J107" s="207">
        <f t="shared" si="0"/>
        <v>0</v>
      </c>
      <c r="K107" s="203" t="s">
        <v>22</v>
      </c>
      <c r="L107" s="60"/>
      <c r="M107" s="208" t="s">
        <v>22</v>
      </c>
      <c r="N107" s="209" t="s">
        <v>46</v>
      </c>
      <c r="O107" s="41"/>
      <c r="P107" s="210">
        <f t="shared" si="1"/>
        <v>0</v>
      </c>
      <c r="Q107" s="210">
        <v>0</v>
      </c>
      <c r="R107" s="210">
        <f t="shared" si="2"/>
        <v>0</v>
      </c>
      <c r="S107" s="210">
        <v>0</v>
      </c>
      <c r="T107" s="211">
        <f t="shared" si="3"/>
        <v>0</v>
      </c>
      <c r="AR107" s="23" t="s">
        <v>658</v>
      </c>
      <c r="AT107" s="23" t="s">
        <v>167</v>
      </c>
      <c r="AU107" s="23" t="s">
        <v>84</v>
      </c>
      <c r="AY107" s="23" t="s">
        <v>165</v>
      </c>
      <c r="BE107" s="212">
        <f t="shared" si="4"/>
        <v>0</v>
      </c>
      <c r="BF107" s="212">
        <f t="shared" si="5"/>
        <v>0</v>
      </c>
      <c r="BG107" s="212">
        <f t="shared" si="6"/>
        <v>0</v>
      </c>
      <c r="BH107" s="212">
        <f t="shared" si="7"/>
        <v>0</v>
      </c>
      <c r="BI107" s="212">
        <f t="shared" si="8"/>
        <v>0</v>
      </c>
      <c r="BJ107" s="23" t="s">
        <v>24</v>
      </c>
      <c r="BK107" s="212">
        <f t="shared" si="9"/>
        <v>0</v>
      </c>
      <c r="BL107" s="23" t="s">
        <v>658</v>
      </c>
      <c r="BM107" s="23" t="s">
        <v>1994</v>
      </c>
    </row>
    <row r="108" spans="2:65" s="11" customFormat="1" ht="29.85" customHeight="1">
      <c r="B108" s="184"/>
      <c r="C108" s="185"/>
      <c r="D108" s="198" t="s">
        <v>74</v>
      </c>
      <c r="E108" s="199" t="s">
        <v>1995</v>
      </c>
      <c r="F108" s="199" t="s">
        <v>1916</v>
      </c>
      <c r="G108" s="185"/>
      <c r="H108" s="185"/>
      <c r="I108" s="188"/>
      <c r="J108" s="200">
        <f>BK108</f>
        <v>0</v>
      </c>
      <c r="K108" s="185"/>
      <c r="L108" s="190"/>
      <c r="M108" s="191"/>
      <c r="N108" s="192"/>
      <c r="O108" s="192"/>
      <c r="P108" s="193">
        <f>SUM(P109:P118)</f>
        <v>0</v>
      </c>
      <c r="Q108" s="192"/>
      <c r="R108" s="193">
        <f>SUM(R109:R118)</f>
        <v>0</v>
      </c>
      <c r="S108" s="192"/>
      <c r="T108" s="194">
        <f>SUM(T109:T118)</f>
        <v>0</v>
      </c>
      <c r="AR108" s="195" t="s">
        <v>24</v>
      </c>
      <c r="AT108" s="196" t="s">
        <v>74</v>
      </c>
      <c r="AU108" s="196" t="s">
        <v>24</v>
      </c>
      <c r="AY108" s="195" t="s">
        <v>165</v>
      </c>
      <c r="BK108" s="197">
        <f>SUM(BK109:BK118)</f>
        <v>0</v>
      </c>
    </row>
    <row r="109" spans="2:65" s="1" customFormat="1" ht="22.5" customHeight="1">
      <c r="B109" s="40"/>
      <c r="C109" s="201" t="s">
        <v>343</v>
      </c>
      <c r="D109" s="201" t="s">
        <v>167</v>
      </c>
      <c r="E109" s="202" t="s">
        <v>1918</v>
      </c>
      <c r="F109" s="203" t="s">
        <v>1996</v>
      </c>
      <c r="G109" s="204" t="s">
        <v>443</v>
      </c>
      <c r="H109" s="205">
        <v>1</v>
      </c>
      <c r="I109" s="206"/>
      <c r="J109" s="207">
        <f t="shared" ref="J109:J118" si="10">ROUND(I109*H109,2)</f>
        <v>0</v>
      </c>
      <c r="K109" s="203" t="s">
        <v>22</v>
      </c>
      <c r="L109" s="60"/>
      <c r="M109" s="208" t="s">
        <v>22</v>
      </c>
      <c r="N109" s="209" t="s">
        <v>46</v>
      </c>
      <c r="O109" s="41"/>
      <c r="P109" s="210">
        <f t="shared" ref="P109:P118" si="11">O109*H109</f>
        <v>0</v>
      </c>
      <c r="Q109" s="210">
        <v>0</v>
      </c>
      <c r="R109" s="210">
        <f t="shared" ref="R109:R118" si="12">Q109*H109</f>
        <v>0</v>
      </c>
      <c r="S109" s="210">
        <v>0</v>
      </c>
      <c r="T109" s="211">
        <f t="shared" ref="T109:T118" si="13">S109*H109</f>
        <v>0</v>
      </c>
      <c r="AR109" s="23" t="s">
        <v>658</v>
      </c>
      <c r="AT109" s="23" t="s">
        <v>167</v>
      </c>
      <c r="AU109" s="23" t="s">
        <v>84</v>
      </c>
      <c r="AY109" s="23" t="s">
        <v>165</v>
      </c>
      <c r="BE109" s="212">
        <f t="shared" ref="BE109:BE118" si="14">IF(N109="základní",J109,0)</f>
        <v>0</v>
      </c>
      <c r="BF109" s="212">
        <f t="shared" ref="BF109:BF118" si="15">IF(N109="snížená",J109,0)</f>
        <v>0</v>
      </c>
      <c r="BG109" s="212">
        <f t="shared" ref="BG109:BG118" si="16">IF(N109="zákl. přenesená",J109,0)</f>
        <v>0</v>
      </c>
      <c r="BH109" s="212">
        <f t="shared" ref="BH109:BH118" si="17">IF(N109="sníž. přenesená",J109,0)</f>
        <v>0</v>
      </c>
      <c r="BI109" s="212">
        <f t="shared" ref="BI109:BI118" si="18">IF(N109="nulová",J109,0)</f>
        <v>0</v>
      </c>
      <c r="BJ109" s="23" t="s">
        <v>24</v>
      </c>
      <c r="BK109" s="212">
        <f t="shared" ref="BK109:BK118" si="19">ROUND(I109*H109,2)</f>
        <v>0</v>
      </c>
      <c r="BL109" s="23" t="s">
        <v>658</v>
      </c>
      <c r="BM109" s="23" t="s">
        <v>1997</v>
      </c>
    </row>
    <row r="110" spans="2:65" s="1" customFormat="1" ht="22.5" customHeight="1">
      <c r="B110" s="40"/>
      <c r="C110" s="201" t="s">
        <v>347</v>
      </c>
      <c r="D110" s="201" t="s">
        <v>167</v>
      </c>
      <c r="E110" s="202" t="s">
        <v>1922</v>
      </c>
      <c r="F110" s="203" t="s">
        <v>1998</v>
      </c>
      <c r="G110" s="204" t="s">
        <v>443</v>
      </c>
      <c r="H110" s="205">
        <v>1</v>
      </c>
      <c r="I110" s="206"/>
      <c r="J110" s="207">
        <f t="shared" si="10"/>
        <v>0</v>
      </c>
      <c r="K110" s="203" t="s">
        <v>22</v>
      </c>
      <c r="L110" s="60"/>
      <c r="M110" s="208" t="s">
        <v>22</v>
      </c>
      <c r="N110" s="209" t="s">
        <v>46</v>
      </c>
      <c r="O110" s="41"/>
      <c r="P110" s="210">
        <f t="shared" si="11"/>
        <v>0</v>
      </c>
      <c r="Q110" s="210">
        <v>0</v>
      </c>
      <c r="R110" s="210">
        <f t="shared" si="12"/>
        <v>0</v>
      </c>
      <c r="S110" s="210">
        <v>0</v>
      </c>
      <c r="T110" s="211">
        <f t="shared" si="13"/>
        <v>0</v>
      </c>
      <c r="AR110" s="23" t="s">
        <v>658</v>
      </c>
      <c r="AT110" s="23" t="s">
        <v>167</v>
      </c>
      <c r="AU110" s="23" t="s">
        <v>84</v>
      </c>
      <c r="AY110" s="23" t="s">
        <v>165</v>
      </c>
      <c r="BE110" s="212">
        <f t="shared" si="14"/>
        <v>0</v>
      </c>
      <c r="BF110" s="212">
        <f t="shared" si="15"/>
        <v>0</v>
      </c>
      <c r="BG110" s="212">
        <f t="shared" si="16"/>
        <v>0</v>
      </c>
      <c r="BH110" s="212">
        <f t="shared" si="17"/>
        <v>0</v>
      </c>
      <c r="BI110" s="212">
        <f t="shared" si="18"/>
        <v>0</v>
      </c>
      <c r="BJ110" s="23" t="s">
        <v>24</v>
      </c>
      <c r="BK110" s="212">
        <f t="shared" si="19"/>
        <v>0</v>
      </c>
      <c r="BL110" s="23" t="s">
        <v>658</v>
      </c>
      <c r="BM110" s="23" t="s">
        <v>1999</v>
      </c>
    </row>
    <row r="111" spans="2:65" s="1" customFormat="1" ht="22.5" customHeight="1">
      <c r="B111" s="40"/>
      <c r="C111" s="201" t="s">
        <v>351</v>
      </c>
      <c r="D111" s="201" t="s">
        <v>167</v>
      </c>
      <c r="E111" s="202" t="s">
        <v>1926</v>
      </c>
      <c r="F111" s="203" t="s">
        <v>1919</v>
      </c>
      <c r="G111" s="204" t="s">
        <v>443</v>
      </c>
      <c r="H111" s="205">
        <v>1</v>
      </c>
      <c r="I111" s="206"/>
      <c r="J111" s="207">
        <f t="shared" si="10"/>
        <v>0</v>
      </c>
      <c r="K111" s="203" t="s">
        <v>22</v>
      </c>
      <c r="L111" s="60"/>
      <c r="M111" s="208" t="s">
        <v>22</v>
      </c>
      <c r="N111" s="209" t="s">
        <v>46</v>
      </c>
      <c r="O111" s="41"/>
      <c r="P111" s="210">
        <f t="shared" si="11"/>
        <v>0</v>
      </c>
      <c r="Q111" s="210">
        <v>0</v>
      </c>
      <c r="R111" s="210">
        <f t="shared" si="12"/>
        <v>0</v>
      </c>
      <c r="S111" s="210">
        <v>0</v>
      </c>
      <c r="T111" s="211">
        <f t="shared" si="13"/>
        <v>0</v>
      </c>
      <c r="AR111" s="23" t="s">
        <v>658</v>
      </c>
      <c r="AT111" s="23" t="s">
        <v>167</v>
      </c>
      <c r="AU111" s="23" t="s">
        <v>84</v>
      </c>
      <c r="AY111" s="23" t="s">
        <v>165</v>
      </c>
      <c r="BE111" s="212">
        <f t="shared" si="14"/>
        <v>0</v>
      </c>
      <c r="BF111" s="212">
        <f t="shared" si="15"/>
        <v>0</v>
      </c>
      <c r="BG111" s="212">
        <f t="shared" si="16"/>
        <v>0</v>
      </c>
      <c r="BH111" s="212">
        <f t="shared" si="17"/>
        <v>0</v>
      </c>
      <c r="BI111" s="212">
        <f t="shared" si="18"/>
        <v>0</v>
      </c>
      <c r="BJ111" s="23" t="s">
        <v>24</v>
      </c>
      <c r="BK111" s="212">
        <f t="shared" si="19"/>
        <v>0</v>
      </c>
      <c r="BL111" s="23" t="s">
        <v>658</v>
      </c>
      <c r="BM111" s="23" t="s">
        <v>2000</v>
      </c>
    </row>
    <row r="112" spans="2:65" s="1" customFormat="1" ht="22.5" customHeight="1">
      <c r="B112" s="40"/>
      <c r="C112" s="201" t="s">
        <v>355</v>
      </c>
      <c r="D112" s="201" t="s">
        <v>167</v>
      </c>
      <c r="E112" s="202" t="s">
        <v>1929</v>
      </c>
      <c r="F112" s="203" t="s">
        <v>1927</v>
      </c>
      <c r="G112" s="204" t="s">
        <v>443</v>
      </c>
      <c r="H112" s="205">
        <v>1</v>
      </c>
      <c r="I112" s="206"/>
      <c r="J112" s="207">
        <f t="shared" si="10"/>
        <v>0</v>
      </c>
      <c r="K112" s="203" t="s">
        <v>22</v>
      </c>
      <c r="L112" s="60"/>
      <c r="M112" s="208" t="s">
        <v>22</v>
      </c>
      <c r="N112" s="209" t="s">
        <v>46</v>
      </c>
      <c r="O112" s="41"/>
      <c r="P112" s="210">
        <f t="shared" si="11"/>
        <v>0</v>
      </c>
      <c r="Q112" s="210">
        <v>0</v>
      </c>
      <c r="R112" s="210">
        <f t="shared" si="12"/>
        <v>0</v>
      </c>
      <c r="S112" s="210">
        <v>0</v>
      </c>
      <c r="T112" s="211">
        <f t="shared" si="13"/>
        <v>0</v>
      </c>
      <c r="AR112" s="23" t="s">
        <v>658</v>
      </c>
      <c r="AT112" s="23" t="s">
        <v>167</v>
      </c>
      <c r="AU112" s="23" t="s">
        <v>84</v>
      </c>
      <c r="AY112" s="23" t="s">
        <v>165</v>
      </c>
      <c r="BE112" s="212">
        <f t="shared" si="14"/>
        <v>0</v>
      </c>
      <c r="BF112" s="212">
        <f t="shared" si="15"/>
        <v>0</v>
      </c>
      <c r="BG112" s="212">
        <f t="shared" si="16"/>
        <v>0</v>
      </c>
      <c r="BH112" s="212">
        <f t="shared" si="17"/>
        <v>0</v>
      </c>
      <c r="BI112" s="212">
        <f t="shared" si="18"/>
        <v>0</v>
      </c>
      <c r="BJ112" s="23" t="s">
        <v>24</v>
      </c>
      <c r="BK112" s="212">
        <f t="shared" si="19"/>
        <v>0</v>
      </c>
      <c r="BL112" s="23" t="s">
        <v>658</v>
      </c>
      <c r="BM112" s="23" t="s">
        <v>2001</v>
      </c>
    </row>
    <row r="113" spans="2:65" s="1" customFormat="1" ht="22.5" customHeight="1">
      <c r="B113" s="40"/>
      <c r="C113" s="201" t="s">
        <v>359</v>
      </c>
      <c r="D113" s="201" t="s">
        <v>167</v>
      </c>
      <c r="E113" s="202" t="s">
        <v>1932</v>
      </c>
      <c r="F113" s="203" t="s">
        <v>1930</v>
      </c>
      <c r="G113" s="204" t="s">
        <v>443</v>
      </c>
      <c r="H113" s="205">
        <v>1</v>
      </c>
      <c r="I113" s="206"/>
      <c r="J113" s="207">
        <f t="shared" si="10"/>
        <v>0</v>
      </c>
      <c r="K113" s="203" t="s">
        <v>22</v>
      </c>
      <c r="L113" s="60"/>
      <c r="M113" s="208" t="s">
        <v>22</v>
      </c>
      <c r="N113" s="209" t="s">
        <v>46</v>
      </c>
      <c r="O113" s="41"/>
      <c r="P113" s="210">
        <f t="shared" si="11"/>
        <v>0</v>
      </c>
      <c r="Q113" s="210">
        <v>0</v>
      </c>
      <c r="R113" s="210">
        <f t="shared" si="12"/>
        <v>0</v>
      </c>
      <c r="S113" s="210">
        <v>0</v>
      </c>
      <c r="T113" s="211">
        <f t="shared" si="13"/>
        <v>0</v>
      </c>
      <c r="AR113" s="23" t="s">
        <v>658</v>
      </c>
      <c r="AT113" s="23" t="s">
        <v>167</v>
      </c>
      <c r="AU113" s="23" t="s">
        <v>84</v>
      </c>
      <c r="AY113" s="23" t="s">
        <v>165</v>
      </c>
      <c r="BE113" s="212">
        <f t="shared" si="14"/>
        <v>0</v>
      </c>
      <c r="BF113" s="212">
        <f t="shared" si="15"/>
        <v>0</v>
      </c>
      <c r="BG113" s="212">
        <f t="shared" si="16"/>
        <v>0</v>
      </c>
      <c r="BH113" s="212">
        <f t="shared" si="17"/>
        <v>0</v>
      </c>
      <c r="BI113" s="212">
        <f t="shared" si="18"/>
        <v>0</v>
      </c>
      <c r="BJ113" s="23" t="s">
        <v>24</v>
      </c>
      <c r="BK113" s="212">
        <f t="shared" si="19"/>
        <v>0</v>
      </c>
      <c r="BL113" s="23" t="s">
        <v>658</v>
      </c>
      <c r="BM113" s="23" t="s">
        <v>2002</v>
      </c>
    </row>
    <row r="114" spans="2:65" s="1" customFormat="1" ht="22.5" customHeight="1">
      <c r="B114" s="40"/>
      <c r="C114" s="201" t="s">
        <v>363</v>
      </c>
      <c r="D114" s="201" t="s">
        <v>167</v>
      </c>
      <c r="E114" s="202" t="s">
        <v>1936</v>
      </c>
      <c r="F114" s="203" t="s">
        <v>1933</v>
      </c>
      <c r="G114" s="204" t="s">
        <v>443</v>
      </c>
      <c r="H114" s="205">
        <v>1</v>
      </c>
      <c r="I114" s="206"/>
      <c r="J114" s="207">
        <f t="shared" si="10"/>
        <v>0</v>
      </c>
      <c r="K114" s="203" t="s">
        <v>22</v>
      </c>
      <c r="L114" s="60"/>
      <c r="M114" s="208" t="s">
        <v>22</v>
      </c>
      <c r="N114" s="209" t="s">
        <v>46</v>
      </c>
      <c r="O114" s="41"/>
      <c r="P114" s="210">
        <f t="shared" si="11"/>
        <v>0</v>
      </c>
      <c r="Q114" s="210">
        <v>0</v>
      </c>
      <c r="R114" s="210">
        <f t="shared" si="12"/>
        <v>0</v>
      </c>
      <c r="S114" s="210">
        <v>0</v>
      </c>
      <c r="T114" s="211">
        <f t="shared" si="13"/>
        <v>0</v>
      </c>
      <c r="AR114" s="23" t="s">
        <v>658</v>
      </c>
      <c r="AT114" s="23" t="s">
        <v>167</v>
      </c>
      <c r="AU114" s="23" t="s">
        <v>84</v>
      </c>
      <c r="AY114" s="23" t="s">
        <v>165</v>
      </c>
      <c r="BE114" s="212">
        <f t="shared" si="14"/>
        <v>0</v>
      </c>
      <c r="BF114" s="212">
        <f t="shared" si="15"/>
        <v>0</v>
      </c>
      <c r="BG114" s="212">
        <f t="shared" si="16"/>
        <v>0</v>
      </c>
      <c r="BH114" s="212">
        <f t="shared" si="17"/>
        <v>0</v>
      </c>
      <c r="BI114" s="212">
        <f t="shared" si="18"/>
        <v>0</v>
      </c>
      <c r="BJ114" s="23" t="s">
        <v>24</v>
      </c>
      <c r="BK114" s="212">
        <f t="shared" si="19"/>
        <v>0</v>
      </c>
      <c r="BL114" s="23" t="s">
        <v>658</v>
      </c>
      <c r="BM114" s="23" t="s">
        <v>2003</v>
      </c>
    </row>
    <row r="115" spans="2:65" s="1" customFormat="1" ht="22.5" customHeight="1">
      <c r="B115" s="40"/>
      <c r="C115" s="201" t="s">
        <v>367</v>
      </c>
      <c r="D115" s="201" t="s">
        <v>167</v>
      </c>
      <c r="E115" s="202" t="s">
        <v>1940</v>
      </c>
      <c r="F115" s="203" t="s">
        <v>1937</v>
      </c>
      <c r="G115" s="204" t="s">
        <v>443</v>
      </c>
      <c r="H115" s="205">
        <v>1</v>
      </c>
      <c r="I115" s="206"/>
      <c r="J115" s="207">
        <f t="shared" si="10"/>
        <v>0</v>
      </c>
      <c r="K115" s="203" t="s">
        <v>22</v>
      </c>
      <c r="L115" s="60"/>
      <c r="M115" s="208" t="s">
        <v>22</v>
      </c>
      <c r="N115" s="209" t="s">
        <v>46</v>
      </c>
      <c r="O115" s="41"/>
      <c r="P115" s="210">
        <f t="shared" si="11"/>
        <v>0</v>
      </c>
      <c r="Q115" s="210">
        <v>0</v>
      </c>
      <c r="R115" s="210">
        <f t="shared" si="12"/>
        <v>0</v>
      </c>
      <c r="S115" s="210">
        <v>0</v>
      </c>
      <c r="T115" s="211">
        <f t="shared" si="13"/>
        <v>0</v>
      </c>
      <c r="AR115" s="23" t="s">
        <v>658</v>
      </c>
      <c r="AT115" s="23" t="s">
        <v>167</v>
      </c>
      <c r="AU115" s="23" t="s">
        <v>84</v>
      </c>
      <c r="AY115" s="23" t="s">
        <v>165</v>
      </c>
      <c r="BE115" s="212">
        <f t="shared" si="14"/>
        <v>0</v>
      </c>
      <c r="BF115" s="212">
        <f t="shared" si="15"/>
        <v>0</v>
      </c>
      <c r="BG115" s="212">
        <f t="shared" si="16"/>
        <v>0</v>
      </c>
      <c r="BH115" s="212">
        <f t="shared" si="17"/>
        <v>0</v>
      </c>
      <c r="BI115" s="212">
        <f t="shared" si="18"/>
        <v>0</v>
      </c>
      <c r="BJ115" s="23" t="s">
        <v>24</v>
      </c>
      <c r="BK115" s="212">
        <f t="shared" si="19"/>
        <v>0</v>
      </c>
      <c r="BL115" s="23" t="s">
        <v>658</v>
      </c>
      <c r="BM115" s="23" t="s">
        <v>2004</v>
      </c>
    </row>
    <row r="116" spans="2:65" s="1" customFormat="1" ht="22.5" customHeight="1">
      <c r="B116" s="40"/>
      <c r="C116" s="201" t="s">
        <v>373</v>
      </c>
      <c r="D116" s="201" t="s">
        <v>167</v>
      </c>
      <c r="E116" s="202" t="s">
        <v>1944</v>
      </c>
      <c r="F116" s="203" t="s">
        <v>1941</v>
      </c>
      <c r="G116" s="204" t="s">
        <v>443</v>
      </c>
      <c r="H116" s="205">
        <v>1</v>
      </c>
      <c r="I116" s="206"/>
      <c r="J116" s="207">
        <f t="shared" si="10"/>
        <v>0</v>
      </c>
      <c r="K116" s="203" t="s">
        <v>22</v>
      </c>
      <c r="L116" s="60"/>
      <c r="M116" s="208" t="s">
        <v>22</v>
      </c>
      <c r="N116" s="209" t="s">
        <v>46</v>
      </c>
      <c r="O116" s="41"/>
      <c r="P116" s="210">
        <f t="shared" si="11"/>
        <v>0</v>
      </c>
      <c r="Q116" s="210">
        <v>0</v>
      </c>
      <c r="R116" s="210">
        <f t="shared" si="12"/>
        <v>0</v>
      </c>
      <c r="S116" s="210">
        <v>0</v>
      </c>
      <c r="T116" s="211">
        <f t="shared" si="13"/>
        <v>0</v>
      </c>
      <c r="AR116" s="23" t="s">
        <v>658</v>
      </c>
      <c r="AT116" s="23" t="s">
        <v>167</v>
      </c>
      <c r="AU116" s="23" t="s">
        <v>84</v>
      </c>
      <c r="AY116" s="23" t="s">
        <v>165</v>
      </c>
      <c r="BE116" s="212">
        <f t="shared" si="14"/>
        <v>0</v>
      </c>
      <c r="BF116" s="212">
        <f t="shared" si="15"/>
        <v>0</v>
      </c>
      <c r="BG116" s="212">
        <f t="shared" si="16"/>
        <v>0</v>
      </c>
      <c r="BH116" s="212">
        <f t="shared" si="17"/>
        <v>0</v>
      </c>
      <c r="BI116" s="212">
        <f t="shared" si="18"/>
        <v>0</v>
      </c>
      <c r="BJ116" s="23" t="s">
        <v>24</v>
      </c>
      <c r="BK116" s="212">
        <f t="shared" si="19"/>
        <v>0</v>
      </c>
      <c r="BL116" s="23" t="s">
        <v>658</v>
      </c>
      <c r="BM116" s="23" t="s">
        <v>2005</v>
      </c>
    </row>
    <row r="117" spans="2:65" s="1" customFormat="1" ht="22.5" customHeight="1">
      <c r="B117" s="40"/>
      <c r="C117" s="201" t="s">
        <v>377</v>
      </c>
      <c r="D117" s="201" t="s">
        <v>167</v>
      </c>
      <c r="E117" s="202" t="s">
        <v>1948</v>
      </c>
      <c r="F117" s="203" t="s">
        <v>1945</v>
      </c>
      <c r="G117" s="204" t="s">
        <v>443</v>
      </c>
      <c r="H117" s="205">
        <v>1</v>
      </c>
      <c r="I117" s="206"/>
      <c r="J117" s="207">
        <f t="shared" si="10"/>
        <v>0</v>
      </c>
      <c r="K117" s="203" t="s">
        <v>22</v>
      </c>
      <c r="L117" s="60"/>
      <c r="M117" s="208" t="s">
        <v>22</v>
      </c>
      <c r="N117" s="209" t="s">
        <v>46</v>
      </c>
      <c r="O117" s="41"/>
      <c r="P117" s="210">
        <f t="shared" si="11"/>
        <v>0</v>
      </c>
      <c r="Q117" s="210">
        <v>0</v>
      </c>
      <c r="R117" s="210">
        <f t="shared" si="12"/>
        <v>0</v>
      </c>
      <c r="S117" s="210">
        <v>0</v>
      </c>
      <c r="T117" s="211">
        <f t="shared" si="13"/>
        <v>0</v>
      </c>
      <c r="AR117" s="23" t="s">
        <v>658</v>
      </c>
      <c r="AT117" s="23" t="s">
        <v>167</v>
      </c>
      <c r="AU117" s="23" t="s">
        <v>84</v>
      </c>
      <c r="AY117" s="23" t="s">
        <v>165</v>
      </c>
      <c r="BE117" s="212">
        <f t="shared" si="14"/>
        <v>0</v>
      </c>
      <c r="BF117" s="212">
        <f t="shared" si="15"/>
        <v>0</v>
      </c>
      <c r="BG117" s="212">
        <f t="shared" si="16"/>
        <v>0</v>
      </c>
      <c r="BH117" s="212">
        <f t="shared" si="17"/>
        <v>0</v>
      </c>
      <c r="BI117" s="212">
        <f t="shared" si="18"/>
        <v>0</v>
      </c>
      <c r="BJ117" s="23" t="s">
        <v>24</v>
      </c>
      <c r="BK117" s="212">
        <f t="shared" si="19"/>
        <v>0</v>
      </c>
      <c r="BL117" s="23" t="s">
        <v>658</v>
      </c>
      <c r="BM117" s="23" t="s">
        <v>2006</v>
      </c>
    </row>
    <row r="118" spans="2:65" s="1" customFormat="1" ht="22.5" customHeight="1">
      <c r="B118" s="40"/>
      <c r="C118" s="201" t="s">
        <v>381</v>
      </c>
      <c r="D118" s="201" t="s">
        <v>167</v>
      </c>
      <c r="E118" s="202" t="s">
        <v>2007</v>
      </c>
      <c r="F118" s="203" t="s">
        <v>1949</v>
      </c>
      <c r="G118" s="204" t="s">
        <v>443</v>
      </c>
      <c r="H118" s="205">
        <v>1</v>
      </c>
      <c r="I118" s="206"/>
      <c r="J118" s="207">
        <f t="shared" si="10"/>
        <v>0</v>
      </c>
      <c r="K118" s="203" t="s">
        <v>22</v>
      </c>
      <c r="L118" s="60"/>
      <c r="M118" s="208" t="s">
        <v>22</v>
      </c>
      <c r="N118" s="209" t="s">
        <v>46</v>
      </c>
      <c r="O118" s="41"/>
      <c r="P118" s="210">
        <f t="shared" si="11"/>
        <v>0</v>
      </c>
      <c r="Q118" s="210">
        <v>0</v>
      </c>
      <c r="R118" s="210">
        <f t="shared" si="12"/>
        <v>0</v>
      </c>
      <c r="S118" s="210">
        <v>0</v>
      </c>
      <c r="T118" s="211">
        <f t="shared" si="13"/>
        <v>0</v>
      </c>
      <c r="AR118" s="23" t="s">
        <v>658</v>
      </c>
      <c r="AT118" s="23" t="s">
        <v>167</v>
      </c>
      <c r="AU118" s="23" t="s">
        <v>84</v>
      </c>
      <c r="AY118" s="23" t="s">
        <v>165</v>
      </c>
      <c r="BE118" s="212">
        <f t="shared" si="14"/>
        <v>0</v>
      </c>
      <c r="BF118" s="212">
        <f t="shared" si="15"/>
        <v>0</v>
      </c>
      <c r="BG118" s="212">
        <f t="shared" si="16"/>
        <v>0</v>
      </c>
      <c r="BH118" s="212">
        <f t="shared" si="17"/>
        <v>0</v>
      </c>
      <c r="BI118" s="212">
        <f t="shared" si="18"/>
        <v>0</v>
      </c>
      <c r="BJ118" s="23" t="s">
        <v>24</v>
      </c>
      <c r="BK118" s="212">
        <f t="shared" si="19"/>
        <v>0</v>
      </c>
      <c r="BL118" s="23" t="s">
        <v>658</v>
      </c>
      <c r="BM118" s="23" t="s">
        <v>2008</v>
      </c>
    </row>
    <row r="119" spans="2:65" s="11" customFormat="1" ht="29.85" customHeight="1">
      <c r="B119" s="184"/>
      <c r="C119" s="185"/>
      <c r="D119" s="198" t="s">
        <v>74</v>
      </c>
      <c r="E119" s="199" t="s">
        <v>2009</v>
      </c>
      <c r="F119" s="199" t="s">
        <v>2010</v>
      </c>
      <c r="G119" s="185"/>
      <c r="H119" s="185"/>
      <c r="I119" s="188"/>
      <c r="J119" s="200">
        <f>BK119</f>
        <v>0</v>
      </c>
      <c r="K119" s="185"/>
      <c r="L119" s="190"/>
      <c r="M119" s="191"/>
      <c r="N119" s="192"/>
      <c r="O119" s="192"/>
      <c r="P119" s="193">
        <f>SUM(P120:P127)</f>
        <v>0</v>
      </c>
      <c r="Q119" s="192"/>
      <c r="R119" s="193">
        <f>SUM(R120:R127)</f>
        <v>0</v>
      </c>
      <c r="S119" s="192"/>
      <c r="T119" s="194">
        <f>SUM(T120:T127)</f>
        <v>0</v>
      </c>
      <c r="AR119" s="195" t="s">
        <v>176</v>
      </c>
      <c r="AT119" s="196" t="s">
        <v>74</v>
      </c>
      <c r="AU119" s="196" t="s">
        <v>24</v>
      </c>
      <c r="AY119" s="195" t="s">
        <v>165</v>
      </c>
      <c r="BK119" s="197">
        <f>SUM(BK120:BK127)</f>
        <v>0</v>
      </c>
    </row>
    <row r="120" spans="2:65" s="1" customFormat="1" ht="22.5" customHeight="1">
      <c r="B120" s="40"/>
      <c r="C120" s="201" t="s">
        <v>250</v>
      </c>
      <c r="D120" s="201" t="s">
        <v>167</v>
      </c>
      <c r="E120" s="202" t="s">
        <v>2011</v>
      </c>
      <c r="F120" s="203" t="s">
        <v>2012</v>
      </c>
      <c r="G120" s="204" t="s">
        <v>2013</v>
      </c>
      <c r="H120" s="205">
        <v>0.17</v>
      </c>
      <c r="I120" s="206"/>
      <c r="J120" s="207">
        <f t="shared" ref="J120:J127" si="20">ROUND(I120*H120,2)</f>
        <v>0</v>
      </c>
      <c r="K120" s="203" t="s">
        <v>22</v>
      </c>
      <c r="L120" s="60"/>
      <c r="M120" s="208" t="s">
        <v>22</v>
      </c>
      <c r="N120" s="209" t="s">
        <v>46</v>
      </c>
      <c r="O120" s="41"/>
      <c r="P120" s="210">
        <f t="shared" ref="P120:P127" si="21">O120*H120</f>
        <v>0</v>
      </c>
      <c r="Q120" s="210">
        <v>0</v>
      </c>
      <c r="R120" s="210">
        <f t="shared" ref="R120:R127" si="22">Q120*H120</f>
        <v>0</v>
      </c>
      <c r="S120" s="210">
        <v>0</v>
      </c>
      <c r="T120" s="211">
        <f t="shared" ref="T120:T127" si="23">S120*H120</f>
        <v>0</v>
      </c>
      <c r="AR120" s="23" t="s">
        <v>658</v>
      </c>
      <c r="AT120" s="23" t="s">
        <v>167</v>
      </c>
      <c r="AU120" s="23" t="s">
        <v>84</v>
      </c>
      <c r="AY120" s="23" t="s">
        <v>165</v>
      </c>
      <c r="BE120" s="212">
        <f t="shared" ref="BE120:BE127" si="24">IF(N120="základní",J120,0)</f>
        <v>0</v>
      </c>
      <c r="BF120" s="212">
        <f t="shared" ref="BF120:BF127" si="25">IF(N120="snížená",J120,0)</f>
        <v>0</v>
      </c>
      <c r="BG120" s="212">
        <f t="shared" ref="BG120:BG127" si="26">IF(N120="zákl. přenesená",J120,0)</f>
        <v>0</v>
      </c>
      <c r="BH120" s="212">
        <f t="shared" ref="BH120:BH127" si="27">IF(N120="sníž. přenesená",J120,0)</f>
        <v>0</v>
      </c>
      <c r="BI120" s="212">
        <f t="shared" ref="BI120:BI127" si="28">IF(N120="nulová",J120,0)</f>
        <v>0</v>
      </c>
      <c r="BJ120" s="23" t="s">
        <v>24</v>
      </c>
      <c r="BK120" s="212">
        <f t="shared" ref="BK120:BK127" si="29">ROUND(I120*H120,2)</f>
        <v>0</v>
      </c>
      <c r="BL120" s="23" t="s">
        <v>658</v>
      </c>
      <c r="BM120" s="23" t="s">
        <v>2014</v>
      </c>
    </row>
    <row r="121" spans="2:65" s="1" customFormat="1" ht="22.5" customHeight="1">
      <c r="B121" s="40"/>
      <c r="C121" s="201" t="s">
        <v>246</v>
      </c>
      <c r="D121" s="201" t="s">
        <v>167</v>
      </c>
      <c r="E121" s="202" t="s">
        <v>2015</v>
      </c>
      <c r="F121" s="203" t="s">
        <v>2016</v>
      </c>
      <c r="G121" s="204" t="s">
        <v>443</v>
      </c>
      <c r="H121" s="205">
        <v>4</v>
      </c>
      <c r="I121" s="206"/>
      <c r="J121" s="207">
        <f t="shared" si="20"/>
        <v>0</v>
      </c>
      <c r="K121" s="203" t="s">
        <v>22</v>
      </c>
      <c r="L121" s="60"/>
      <c r="M121" s="208" t="s">
        <v>22</v>
      </c>
      <c r="N121" s="209" t="s">
        <v>46</v>
      </c>
      <c r="O121" s="41"/>
      <c r="P121" s="210">
        <f t="shared" si="21"/>
        <v>0</v>
      </c>
      <c r="Q121" s="210">
        <v>0</v>
      </c>
      <c r="R121" s="210">
        <f t="shared" si="22"/>
        <v>0</v>
      </c>
      <c r="S121" s="210">
        <v>0</v>
      </c>
      <c r="T121" s="211">
        <f t="shared" si="23"/>
        <v>0</v>
      </c>
      <c r="AR121" s="23" t="s">
        <v>658</v>
      </c>
      <c r="AT121" s="23" t="s">
        <v>167</v>
      </c>
      <c r="AU121" s="23" t="s">
        <v>84</v>
      </c>
      <c r="AY121" s="23" t="s">
        <v>165</v>
      </c>
      <c r="BE121" s="212">
        <f t="shared" si="24"/>
        <v>0</v>
      </c>
      <c r="BF121" s="212">
        <f t="shared" si="25"/>
        <v>0</v>
      </c>
      <c r="BG121" s="212">
        <f t="shared" si="26"/>
        <v>0</v>
      </c>
      <c r="BH121" s="212">
        <f t="shared" si="27"/>
        <v>0</v>
      </c>
      <c r="BI121" s="212">
        <f t="shared" si="28"/>
        <v>0</v>
      </c>
      <c r="BJ121" s="23" t="s">
        <v>24</v>
      </c>
      <c r="BK121" s="212">
        <f t="shared" si="29"/>
        <v>0</v>
      </c>
      <c r="BL121" s="23" t="s">
        <v>658</v>
      </c>
      <c r="BM121" s="23" t="s">
        <v>2017</v>
      </c>
    </row>
    <row r="122" spans="2:65" s="1" customFormat="1" ht="22.5" customHeight="1">
      <c r="B122" s="40"/>
      <c r="C122" s="201" t="s">
        <v>9</v>
      </c>
      <c r="D122" s="201" t="s">
        <v>167</v>
      </c>
      <c r="E122" s="202" t="s">
        <v>2018</v>
      </c>
      <c r="F122" s="203" t="s">
        <v>2019</v>
      </c>
      <c r="G122" s="204" t="s">
        <v>195</v>
      </c>
      <c r="H122" s="205">
        <v>2</v>
      </c>
      <c r="I122" s="206"/>
      <c r="J122" s="207">
        <f t="shared" si="20"/>
        <v>0</v>
      </c>
      <c r="K122" s="203" t="s">
        <v>22</v>
      </c>
      <c r="L122" s="60"/>
      <c r="M122" s="208" t="s">
        <v>22</v>
      </c>
      <c r="N122" s="209" t="s">
        <v>46</v>
      </c>
      <c r="O122" s="41"/>
      <c r="P122" s="210">
        <f t="shared" si="21"/>
        <v>0</v>
      </c>
      <c r="Q122" s="210">
        <v>0</v>
      </c>
      <c r="R122" s="210">
        <f t="shared" si="22"/>
        <v>0</v>
      </c>
      <c r="S122" s="210">
        <v>0</v>
      </c>
      <c r="T122" s="211">
        <f t="shared" si="23"/>
        <v>0</v>
      </c>
      <c r="AR122" s="23" t="s">
        <v>658</v>
      </c>
      <c r="AT122" s="23" t="s">
        <v>167</v>
      </c>
      <c r="AU122" s="23" t="s">
        <v>84</v>
      </c>
      <c r="AY122" s="23" t="s">
        <v>165</v>
      </c>
      <c r="BE122" s="212">
        <f t="shared" si="24"/>
        <v>0</v>
      </c>
      <c r="BF122" s="212">
        <f t="shared" si="25"/>
        <v>0</v>
      </c>
      <c r="BG122" s="212">
        <f t="shared" si="26"/>
        <v>0</v>
      </c>
      <c r="BH122" s="212">
        <f t="shared" si="27"/>
        <v>0</v>
      </c>
      <c r="BI122" s="212">
        <f t="shared" si="28"/>
        <v>0</v>
      </c>
      <c r="BJ122" s="23" t="s">
        <v>24</v>
      </c>
      <c r="BK122" s="212">
        <f t="shared" si="29"/>
        <v>0</v>
      </c>
      <c r="BL122" s="23" t="s">
        <v>658</v>
      </c>
      <c r="BM122" s="23" t="s">
        <v>2020</v>
      </c>
    </row>
    <row r="123" spans="2:65" s="1" customFormat="1" ht="22.5" customHeight="1">
      <c r="B123" s="40"/>
      <c r="C123" s="201" t="s">
        <v>257</v>
      </c>
      <c r="D123" s="201" t="s">
        <v>167</v>
      </c>
      <c r="E123" s="202" t="s">
        <v>2021</v>
      </c>
      <c r="F123" s="203" t="s">
        <v>2022</v>
      </c>
      <c r="G123" s="204" t="s">
        <v>443</v>
      </c>
      <c r="H123" s="205">
        <v>4</v>
      </c>
      <c r="I123" s="206"/>
      <c r="J123" s="207">
        <f t="shared" si="20"/>
        <v>0</v>
      </c>
      <c r="K123" s="203" t="s">
        <v>22</v>
      </c>
      <c r="L123" s="60"/>
      <c r="M123" s="208" t="s">
        <v>22</v>
      </c>
      <c r="N123" s="209" t="s">
        <v>46</v>
      </c>
      <c r="O123" s="41"/>
      <c r="P123" s="210">
        <f t="shared" si="21"/>
        <v>0</v>
      </c>
      <c r="Q123" s="210">
        <v>0</v>
      </c>
      <c r="R123" s="210">
        <f t="shared" si="22"/>
        <v>0</v>
      </c>
      <c r="S123" s="210">
        <v>0</v>
      </c>
      <c r="T123" s="211">
        <f t="shared" si="23"/>
        <v>0</v>
      </c>
      <c r="AR123" s="23" t="s">
        <v>658</v>
      </c>
      <c r="AT123" s="23" t="s">
        <v>167</v>
      </c>
      <c r="AU123" s="23" t="s">
        <v>84</v>
      </c>
      <c r="AY123" s="23" t="s">
        <v>165</v>
      </c>
      <c r="BE123" s="212">
        <f t="shared" si="24"/>
        <v>0</v>
      </c>
      <c r="BF123" s="212">
        <f t="shared" si="25"/>
        <v>0</v>
      </c>
      <c r="BG123" s="212">
        <f t="shared" si="26"/>
        <v>0</v>
      </c>
      <c r="BH123" s="212">
        <f t="shared" si="27"/>
        <v>0</v>
      </c>
      <c r="BI123" s="212">
        <f t="shared" si="28"/>
        <v>0</v>
      </c>
      <c r="BJ123" s="23" t="s">
        <v>24</v>
      </c>
      <c r="BK123" s="212">
        <f t="shared" si="29"/>
        <v>0</v>
      </c>
      <c r="BL123" s="23" t="s">
        <v>658</v>
      </c>
      <c r="BM123" s="23" t="s">
        <v>2023</v>
      </c>
    </row>
    <row r="124" spans="2:65" s="1" customFormat="1" ht="22.5" customHeight="1">
      <c r="B124" s="40"/>
      <c r="C124" s="201" t="s">
        <v>261</v>
      </c>
      <c r="D124" s="201" t="s">
        <v>167</v>
      </c>
      <c r="E124" s="202" t="s">
        <v>2024</v>
      </c>
      <c r="F124" s="203" t="s">
        <v>2025</v>
      </c>
      <c r="G124" s="204" t="s">
        <v>190</v>
      </c>
      <c r="H124" s="205">
        <v>166</v>
      </c>
      <c r="I124" s="206"/>
      <c r="J124" s="207">
        <f t="shared" si="20"/>
        <v>0</v>
      </c>
      <c r="K124" s="203" t="s">
        <v>22</v>
      </c>
      <c r="L124" s="60"/>
      <c r="M124" s="208" t="s">
        <v>22</v>
      </c>
      <c r="N124" s="209" t="s">
        <v>46</v>
      </c>
      <c r="O124" s="41"/>
      <c r="P124" s="210">
        <f t="shared" si="21"/>
        <v>0</v>
      </c>
      <c r="Q124" s="210">
        <v>0</v>
      </c>
      <c r="R124" s="210">
        <f t="shared" si="22"/>
        <v>0</v>
      </c>
      <c r="S124" s="210">
        <v>0</v>
      </c>
      <c r="T124" s="211">
        <f t="shared" si="23"/>
        <v>0</v>
      </c>
      <c r="AR124" s="23" t="s">
        <v>658</v>
      </c>
      <c r="AT124" s="23" t="s">
        <v>167</v>
      </c>
      <c r="AU124" s="23" t="s">
        <v>84</v>
      </c>
      <c r="AY124" s="23" t="s">
        <v>165</v>
      </c>
      <c r="BE124" s="212">
        <f t="shared" si="24"/>
        <v>0</v>
      </c>
      <c r="BF124" s="212">
        <f t="shared" si="25"/>
        <v>0</v>
      </c>
      <c r="BG124" s="212">
        <f t="shared" si="26"/>
        <v>0</v>
      </c>
      <c r="BH124" s="212">
        <f t="shared" si="27"/>
        <v>0</v>
      </c>
      <c r="BI124" s="212">
        <f t="shared" si="28"/>
        <v>0</v>
      </c>
      <c r="BJ124" s="23" t="s">
        <v>24</v>
      </c>
      <c r="BK124" s="212">
        <f t="shared" si="29"/>
        <v>0</v>
      </c>
      <c r="BL124" s="23" t="s">
        <v>658</v>
      </c>
      <c r="BM124" s="23" t="s">
        <v>2026</v>
      </c>
    </row>
    <row r="125" spans="2:65" s="1" customFormat="1" ht="22.5" customHeight="1">
      <c r="B125" s="40"/>
      <c r="C125" s="201" t="s">
        <v>266</v>
      </c>
      <c r="D125" s="201" t="s">
        <v>167</v>
      </c>
      <c r="E125" s="202" t="s">
        <v>2027</v>
      </c>
      <c r="F125" s="203" t="s">
        <v>2028</v>
      </c>
      <c r="G125" s="204" t="s">
        <v>190</v>
      </c>
      <c r="H125" s="205">
        <v>166</v>
      </c>
      <c r="I125" s="206"/>
      <c r="J125" s="207">
        <f t="shared" si="20"/>
        <v>0</v>
      </c>
      <c r="K125" s="203" t="s">
        <v>22</v>
      </c>
      <c r="L125" s="60"/>
      <c r="M125" s="208" t="s">
        <v>22</v>
      </c>
      <c r="N125" s="209" t="s">
        <v>46</v>
      </c>
      <c r="O125" s="41"/>
      <c r="P125" s="210">
        <f t="shared" si="21"/>
        <v>0</v>
      </c>
      <c r="Q125" s="210">
        <v>0</v>
      </c>
      <c r="R125" s="210">
        <f t="shared" si="22"/>
        <v>0</v>
      </c>
      <c r="S125" s="210">
        <v>0</v>
      </c>
      <c r="T125" s="211">
        <f t="shared" si="23"/>
        <v>0</v>
      </c>
      <c r="AR125" s="23" t="s">
        <v>658</v>
      </c>
      <c r="AT125" s="23" t="s">
        <v>167</v>
      </c>
      <c r="AU125" s="23" t="s">
        <v>84</v>
      </c>
      <c r="AY125" s="23" t="s">
        <v>165</v>
      </c>
      <c r="BE125" s="212">
        <f t="shared" si="24"/>
        <v>0</v>
      </c>
      <c r="BF125" s="212">
        <f t="shared" si="25"/>
        <v>0</v>
      </c>
      <c r="BG125" s="212">
        <f t="shared" si="26"/>
        <v>0</v>
      </c>
      <c r="BH125" s="212">
        <f t="shared" si="27"/>
        <v>0</v>
      </c>
      <c r="BI125" s="212">
        <f t="shared" si="28"/>
        <v>0</v>
      </c>
      <c r="BJ125" s="23" t="s">
        <v>24</v>
      </c>
      <c r="BK125" s="212">
        <f t="shared" si="29"/>
        <v>0</v>
      </c>
      <c r="BL125" s="23" t="s">
        <v>658</v>
      </c>
      <c r="BM125" s="23" t="s">
        <v>2029</v>
      </c>
    </row>
    <row r="126" spans="2:65" s="1" customFormat="1" ht="22.5" customHeight="1">
      <c r="B126" s="40"/>
      <c r="C126" s="201" t="s">
        <v>270</v>
      </c>
      <c r="D126" s="201" t="s">
        <v>167</v>
      </c>
      <c r="E126" s="202" t="s">
        <v>2030</v>
      </c>
      <c r="F126" s="203" t="s">
        <v>2031</v>
      </c>
      <c r="G126" s="204" t="s">
        <v>190</v>
      </c>
      <c r="H126" s="205">
        <v>174</v>
      </c>
      <c r="I126" s="206"/>
      <c r="J126" s="207">
        <f t="shared" si="20"/>
        <v>0</v>
      </c>
      <c r="K126" s="203" t="s">
        <v>22</v>
      </c>
      <c r="L126" s="60"/>
      <c r="M126" s="208" t="s">
        <v>22</v>
      </c>
      <c r="N126" s="209" t="s">
        <v>46</v>
      </c>
      <c r="O126" s="41"/>
      <c r="P126" s="210">
        <f t="shared" si="21"/>
        <v>0</v>
      </c>
      <c r="Q126" s="210">
        <v>0</v>
      </c>
      <c r="R126" s="210">
        <f t="shared" si="22"/>
        <v>0</v>
      </c>
      <c r="S126" s="210">
        <v>0</v>
      </c>
      <c r="T126" s="211">
        <f t="shared" si="23"/>
        <v>0</v>
      </c>
      <c r="AR126" s="23" t="s">
        <v>658</v>
      </c>
      <c r="AT126" s="23" t="s">
        <v>167</v>
      </c>
      <c r="AU126" s="23" t="s">
        <v>84</v>
      </c>
      <c r="AY126" s="23" t="s">
        <v>165</v>
      </c>
      <c r="BE126" s="212">
        <f t="shared" si="24"/>
        <v>0</v>
      </c>
      <c r="BF126" s="212">
        <f t="shared" si="25"/>
        <v>0</v>
      </c>
      <c r="BG126" s="212">
        <f t="shared" si="26"/>
        <v>0</v>
      </c>
      <c r="BH126" s="212">
        <f t="shared" si="27"/>
        <v>0</v>
      </c>
      <c r="BI126" s="212">
        <f t="shared" si="28"/>
        <v>0</v>
      </c>
      <c r="BJ126" s="23" t="s">
        <v>24</v>
      </c>
      <c r="BK126" s="212">
        <f t="shared" si="29"/>
        <v>0</v>
      </c>
      <c r="BL126" s="23" t="s">
        <v>658</v>
      </c>
      <c r="BM126" s="23" t="s">
        <v>2032</v>
      </c>
    </row>
    <row r="127" spans="2:65" s="1" customFormat="1" ht="22.5" customHeight="1">
      <c r="B127" s="40"/>
      <c r="C127" s="201" t="s">
        <v>272</v>
      </c>
      <c r="D127" s="201" t="s">
        <v>167</v>
      </c>
      <c r="E127" s="202" t="s">
        <v>2033</v>
      </c>
      <c r="F127" s="203" t="s">
        <v>2034</v>
      </c>
      <c r="G127" s="204" t="s">
        <v>190</v>
      </c>
      <c r="H127" s="205">
        <v>166</v>
      </c>
      <c r="I127" s="206"/>
      <c r="J127" s="207">
        <f t="shared" si="20"/>
        <v>0</v>
      </c>
      <c r="K127" s="203" t="s">
        <v>22</v>
      </c>
      <c r="L127" s="60"/>
      <c r="M127" s="208" t="s">
        <v>22</v>
      </c>
      <c r="N127" s="209" t="s">
        <v>46</v>
      </c>
      <c r="O127" s="41"/>
      <c r="P127" s="210">
        <f t="shared" si="21"/>
        <v>0</v>
      </c>
      <c r="Q127" s="210">
        <v>0</v>
      </c>
      <c r="R127" s="210">
        <f t="shared" si="22"/>
        <v>0</v>
      </c>
      <c r="S127" s="210">
        <v>0</v>
      </c>
      <c r="T127" s="211">
        <f t="shared" si="23"/>
        <v>0</v>
      </c>
      <c r="AR127" s="23" t="s">
        <v>658</v>
      </c>
      <c r="AT127" s="23" t="s">
        <v>167</v>
      </c>
      <c r="AU127" s="23" t="s">
        <v>84</v>
      </c>
      <c r="AY127" s="23" t="s">
        <v>165</v>
      </c>
      <c r="BE127" s="212">
        <f t="shared" si="24"/>
        <v>0</v>
      </c>
      <c r="BF127" s="212">
        <f t="shared" si="25"/>
        <v>0</v>
      </c>
      <c r="BG127" s="212">
        <f t="shared" si="26"/>
        <v>0</v>
      </c>
      <c r="BH127" s="212">
        <f t="shared" si="27"/>
        <v>0</v>
      </c>
      <c r="BI127" s="212">
        <f t="shared" si="28"/>
        <v>0</v>
      </c>
      <c r="BJ127" s="23" t="s">
        <v>24</v>
      </c>
      <c r="BK127" s="212">
        <f t="shared" si="29"/>
        <v>0</v>
      </c>
      <c r="BL127" s="23" t="s">
        <v>658</v>
      </c>
      <c r="BM127" s="23" t="s">
        <v>2035</v>
      </c>
    </row>
    <row r="128" spans="2:65" s="11" customFormat="1" ht="29.85" customHeight="1">
      <c r="B128" s="184"/>
      <c r="C128" s="185"/>
      <c r="D128" s="198" t="s">
        <v>74</v>
      </c>
      <c r="E128" s="199" t="s">
        <v>2036</v>
      </c>
      <c r="F128" s="199" t="s">
        <v>1760</v>
      </c>
      <c r="G128" s="185"/>
      <c r="H128" s="185"/>
      <c r="I128" s="188"/>
      <c r="J128" s="200">
        <f>BK128</f>
        <v>0</v>
      </c>
      <c r="K128" s="185"/>
      <c r="L128" s="190"/>
      <c r="M128" s="191"/>
      <c r="N128" s="192"/>
      <c r="O128" s="192"/>
      <c r="P128" s="193">
        <f>SUM(P129:P144)</f>
        <v>0</v>
      </c>
      <c r="Q128" s="192"/>
      <c r="R128" s="193">
        <f>SUM(R129:R144)</f>
        <v>0</v>
      </c>
      <c r="S128" s="192"/>
      <c r="T128" s="194">
        <f>SUM(T129:T144)</f>
        <v>0</v>
      </c>
      <c r="AR128" s="195" t="s">
        <v>176</v>
      </c>
      <c r="AT128" s="196" t="s">
        <v>74</v>
      </c>
      <c r="AU128" s="196" t="s">
        <v>24</v>
      </c>
      <c r="AY128" s="195" t="s">
        <v>165</v>
      </c>
      <c r="BK128" s="197">
        <f>SUM(BK129:BK144)</f>
        <v>0</v>
      </c>
    </row>
    <row r="129" spans="2:65" s="1" customFormat="1" ht="22.5" customHeight="1">
      <c r="B129" s="40"/>
      <c r="C129" s="213" t="s">
        <v>276</v>
      </c>
      <c r="D129" s="213" t="s">
        <v>224</v>
      </c>
      <c r="E129" s="214" t="s">
        <v>1803</v>
      </c>
      <c r="F129" s="215" t="s">
        <v>1804</v>
      </c>
      <c r="G129" s="216" t="s">
        <v>190</v>
      </c>
      <c r="H129" s="217">
        <v>166</v>
      </c>
      <c r="I129" s="218"/>
      <c r="J129" s="219">
        <f t="shared" ref="J129:J144" si="30">ROUND(I129*H129,2)</f>
        <v>0</v>
      </c>
      <c r="K129" s="215" t="s">
        <v>22</v>
      </c>
      <c r="L129" s="220"/>
      <c r="M129" s="221" t="s">
        <v>22</v>
      </c>
      <c r="N129" s="222" t="s">
        <v>46</v>
      </c>
      <c r="O129" s="41"/>
      <c r="P129" s="210">
        <f t="shared" ref="P129:P144" si="31">O129*H129</f>
        <v>0</v>
      </c>
      <c r="Q129" s="210">
        <v>0</v>
      </c>
      <c r="R129" s="210">
        <f t="shared" ref="R129:R144" si="32">Q129*H129</f>
        <v>0</v>
      </c>
      <c r="S129" s="210">
        <v>0</v>
      </c>
      <c r="T129" s="211">
        <f t="shared" ref="T129:T144" si="33">S129*H129</f>
        <v>0</v>
      </c>
      <c r="AR129" s="23" t="s">
        <v>1622</v>
      </c>
      <c r="AT129" s="23" t="s">
        <v>224</v>
      </c>
      <c r="AU129" s="23" t="s">
        <v>84</v>
      </c>
      <c r="AY129" s="23" t="s">
        <v>165</v>
      </c>
      <c r="BE129" s="212">
        <f t="shared" ref="BE129:BE144" si="34">IF(N129="základní",J129,0)</f>
        <v>0</v>
      </c>
      <c r="BF129" s="212">
        <f t="shared" ref="BF129:BF144" si="35">IF(N129="snížená",J129,0)</f>
        <v>0</v>
      </c>
      <c r="BG129" s="212">
        <f t="shared" ref="BG129:BG144" si="36">IF(N129="zákl. přenesená",J129,0)</f>
        <v>0</v>
      </c>
      <c r="BH129" s="212">
        <f t="shared" ref="BH129:BH144" si="37">IF(N129="sníž. přenesená",J129,0)</f>
        <v>0</v>
      </c>
      <c r="BI129" s="212">
        <f t="shared" ref="BI129:BI144" si="38">IF(N129="nulová",J129,0)</f>
        <v>0</v>
      </c>
      <c r="BJ129" s="23" t="s">
        <v>24</v>
      </c>
      <c r="BK129" s="212">
        <f t="shared" ref="BK129:BK144" si="39">ROUND(I129*H129,2)</f>
        <v>0</v>
      </c>
      <c r="BL129" s="23" t="s">
        <v>658</v>
      </c>
      <c r="BM129" s="23" t="s">
        <v>2037</v>
      </c>
    </row>
    <row r="130" spans="2:65" s="1" customFormat="1" ht="22.5" customHeight="1">
      <c r="B130" s="40"/>
      <c r="C130" s="213" t="s">
        <v>280</v>
      </c>
      <c r="D130" s="213" t="s">
        <v>224</v>
      </c>
      <c r="E130" s="214" t="s">
        <v>1806</v>
      </c>
      <c r="F130" s="215" t="s">
        <v>1807</v>
      </c>
      <c r="G130" s="216" t="s">
        <v>190</v>
      </c>
      <c r="H130" s="217">
        <v>8</v>
      </c>
      <c r="I130" s="218"/>
      <c r="J130" s="219">
        <f t="shared" si="30"/>
        <v>0</v>
      </c>
      <c r="K130" s="215" t="s">
        <v>22</v>
      </c>
      <c r="L130" s="220"/>
      <c r="M130" s="221" t="s">
        <v>22</v>
      </c>
      <c r="N130" s="222" t="s">
        <v>46</v>
      </c>
      <c r="O130" s="41"/>
      <c r="P130" s="210">
        <f t="shared" si="31"/>
        <v>0</v>
      </c>
      <c r="Q130" s="210">
        <v>0</v>
      </c>
      <c r="R130" s="210">
        <f t="shared" si="32"/>
        <v>0</v>
      </c>
      <c r="S130" s="210">
        <v>0</v>
      </c>
      <c r="T130" s="211">
        <f t="shared" si="33"/>
        <v>0</v>
      </c>
      <c r="AR130" s="23" t="s">
        <v>1622</v>
      </c>
      <c r="AT130" s="23" t="s">
        <v>224</v>
      </c>
      <c r="AU130" s="23" t="s">
        <v>84</v>
      </c>
      <c r="AY130" s="23" t="s">
        <v>165</v>
      </c>
      <c r="BE130" s="212">
        <f t="shared" si="34"/>
        <v>0</v>
      </c>
      <c r="BF130" s="212">
        <f t="shared" si="35"/>
        <v>0</v>
      </c>
      <c r="BG130" s="212">
        <f t="shared" si="36"/>
        <v>0</v>
      </c>
      <c r="BH130" s="212">
        <f t="shared" si="37"/>
        <v>0</v>
      </c>
      <c r="BI130" s="212">
        <f t="shared" si="38"/>
        <v>0</v>
      </c>
      <c r="BJ130" s="23" t="s">
        <v>24</v>
      </c>
      <c r="BK130" s="212">
        <f t="shared" si="39"/>
        <v>0</v>
      </c>
      <c r="BL130" s="23" t="s">
        <v>658</v>
      </c>
      <c r="BM130" s="23" t="s">
        <v>2038</v>
      </c>
    </row>
    <row r="131" spans="2:65" s="1" customFormat="1" ht="22.5" customHeight="1">
      <c r="B131" s="40"/>
      <c r="C131" s="213" t="s">
        <v>284</v>
      </c>
      <c r="D131" s="213" t="s">
        <v>224</v>
      </c>
      <c r="E131" s="214" t="s">
        <v>1836</v>
      </c>
      <c r="F131" s="215" t="s">
        <v>1837</v>
      </c>
      <c r="G131" s="216" t="s">
        <v>443</v>
      </c>
      <c r="H131" s="217">
        <v>1</v>
      </c>
      <c r="I131" s="218"/>
      <c r="J131" s="219">
        <f t="shared" si="30"/>
        <v>0</v>
      </c>
      <c r="K131" s="215" t="s">
        <v>22</v>
      </c>
      <c r="L131" s="220"/>
      <c r="M131" s="221" t="s">
        <v>22</v>
      </c>
      <c r="N131" s="222" t="s">
        <v>46</v>
      </c>
      <c r="O131" s="41"/>
      <c r="P131" s="210">
        <f t="shared" si="31"/>
        <v>0</v>
      </c>
      <c r="Q131" s="210">
        <v>0</v>
      </c>
      <c r="R131" s="210">
        <f t="shared" si="32"/>
        <v>0</v>
      </c>
      <c r="S131" s="210">
        <v>0</v>
      </c>
      <c r="T131" s="211">
        <f t="shared" si="33"/>
        <v>0</v>
      </c>
      <c r="AR131" s="23" t="s">
        <v>1622</v>
      </c>
      <c r="AT131" s="23" t="s">
        <v>224</v>
      </c>
      <c r="AU131" s="23" t="s">
        <v>84</v>
      </c>
      <c r="AY131" s="23" t="s">
        <v>165</v>
      </c>
      <c r="BE131" s="212">
        <f t="shared" si="34"/>
        <v>0</v>
      </c>
      <c r="BF131" s="212">
        <f t="shared" si="35"/>
        <v>0</v>
      </c>
      <c r="BG131" s="212">
        <f t="shared" si="36"/>
        <v>0</v>
      </c>
      <c r="BH131" s="212">
        <f t="shared" si="37"/>
        <v>0</v>
      </c>
      <c r="BI131" s="212">
        <f t="shared" si="38"/>
        <v>0</v>
      </c>
      <c r="BJ131" s="23" t="s">
        <v>24</v>
      </c>
      <c r="BK131" s="212">
        <f t="shared" si="39"/>
        <v>0</v>
      </c>
      <c r="BL131" s="23" t="s">
        <v>658</v>
      </c>
      <c r="BM131" s="23" t="s">
        <v>2039</v>
      </c>
    </row>
    <row r="132" spans="2:65" s="1" customFormat="1" ht="22.5" customHeight="1">
      <c r="B132" s="40"/>
      <c r="C132" s="213" t="s">
        <v>288</v>
      </c>
      <c r="D132" s="213" t="s">
        <v>224</v>
      </c>
      <c r="E132" s="214" t="s">
        <v>1839</v>
      </c>
      <c r="F132" s="215" t="s">
        <v>1840</v>
      </c>
      <c r="G132" s="216" t="s">
        <v>443</v>
      </c>
      <c r="H132" s="217">
        <v>4</v>
      </c>
      <c r="I132" s="218"/>
      <c r="J132" s="219">
        <f t="shared" si="30"/>
        <v>0</v>
      </c>
      <c r="K132" s="215" t="s">
        <v>22</v>
      </c>
      <c r="L132" s="220"/>
      <c r="M132" s="221" t="s">
        <v>22</v>
      </c>
      <c r="N132" s="222" t="s">
        <v>46</v>
      </c>
      <c r="O132" s="41"/>
      <c r="P132" s="210">
        <f t="shared" si="31"/>
        <v>0</v>
      </c>
      <c r="Q132" s="210">
        <v>0</v>
      </c>
      <c r="R132" s="210">
        <f t="shared" si="32"/>
        <v>0</v>
      </c>
      <c r="S132" s="210">
        <v>0</v>
      </c>
      <c r="T132" s="211">
        <f t="shared" si="33"/>
        <v>0</v>
      </c>
      <c r="AR132" s="23" t="s">
        <v>1622</v>
      </c>
      <c r="AT132" s="23" t="s">
        <v>224</v>
      </c>
      <c r="AU132" s="23" t="s">
        <v>84</v>
      </c>
      <c r="AY132" s="23" t="s">
        <v>165</v>
      </c>
      <c r="BE132" s="212">
        <f t="shared" si="34"/>
        <v>0</v>
      </c>
      <c r="BF132" s="212">
        <f t="shared" si="35"/>
        <v>0</v>
      </c>
      <c r="BG132" s="212">
        <f t="shared" si="36"/>
        <v>0</v>
      </c>
      <c r="BH132" s="212">
        <f t="shared" si="37"/>
        <v>0</v>
      </c>
      <c r="BI132" s="212">
        <f t="shared" si="38"/>
        <v>0</v>
      </c>
      <c r="BJ132" s="23" t="s">
        <v>24</v>
      </c>
      <c r="BK132" s="212">
        <f t="shared" si="39"/>
        <v>0</v>
      </c>
      <c r="BL132" s="23" t="s">
        <v>658</v>
      </c>
      <c r="BM132" s="23" t="s">
        <v>2040</v>
      </c>
    </row>
    <row r="133" spans="2:65" s="1" customFormat="1" ht="22.5" customHeight="1">
      <c r="B133" s="40"/>
      <c r="C133" s="213" t="s">
        <v>292</v>
      </c>
      <c r="D133" s="213" t="s">
        <v>224</v>
      </c>
      <c r="E133" s="214" t="s">
        <v>1866</v>
      </c>
      <c r="F133" s="215" t="s">
        <v>1867</v>
      </c>
      <c r="G133" s="216" t="s">
        <v>190</v>
      </c>
      <c r="H133" s="217">
        <v>26</v>
      </c>
      <c r="I133" s="218"/>
      <c r="J133" s="219">
        <f t="shared" si="30"/>
        <v>0</v>
      </c>
      <c r="K133" s="215" t="s">
        <v>22</v>
      </c>
      <c r="L133" s="220"/>
      <c r="M133" s="221" t="s">
        <v>22</v>
      </c>
      <c r="N133" s="222" t="s">
        <v>46</v>
      </c>
      <c r="O133" s="41"/>
      <c r="P133" s="210">
        <f t="shared" si="31"/>
        <v>0</v>
      </c>
      <c r="Q133" s="210">
        <v>0</v>
      </c>
      <c r="R133" s="210">
        <f t="shared" si="32"/>
        <v>0</v>
      </c>
      <c r="S133" s="210">
        <v>0</v>
      </c>
      <c r="T133" s="211">
        <f t="shared" si="33"/>
        <v>0</v>
      </c>
      <c r="AR133" s="23" t="s">
        <v>1622</v>
      </c>
      <c r="AT133" s="23" t="s">
        <v>224</v>
      </c>
      <c r="AU133" s="23" t="s">
        <v>84</v>
      </c>
      <c r="AY133" s="23" t="s">
        <v>165</v>
      </c>
      <c r="BE133" s="212">
        <f t="shared" si="34"/>
        <v>0</v>
      </c>
      <c r="BF133" s="212">
        <f t="shared" si="35"/>
        <v>0</v>
      </c>
      <c r="BG133" s="212">
        <f t="shared" si="36"/>
        <v>0</v>
      </c>
      <c r="BH133" s="212">
        <f t="shared" si="37"/>
        <v>0</v>
      </c>
      <c r="BI133" s="212">
        <f t="shared" si="38"/>
        <v>0</v>
      </c>
      <c r="BJ133" s="23" t="s">
        <v>24</v>
      </c>
      <c r="BK133" s="212">
        <f t="shared" si="39"/>
        <v>0</v>
      </c>
      <c r="BL133" s="23" t="s">
        <v>658</v>
      </c>
      <c r="BM133" s="23" t="s">
        <v>2041</v>
      </c>
    </row>
    <row r="134" spans="2:65" s="1" customFormat="1" ht="22.5" customHeight="1">
      <c r="B134" s="40"/>
      <c r="C134" s="213" t="s">
        <v>296</v>
      </c>
      <c r="D134" s="213" t="s">
        <v>224</v>
      </c>
      <c r="E134" s="214" t="s">
        <v>2042</v>
      </c>
      <c r="F134" s="215" t="s">
        <v>2043</v>
      </c>
      <c r="G134" s="216" t="s">
        <v>190</v>
      </c>
      <c r="H134" s="217">
        <v>182</v>
      </c>
      <c r="I134" s="218"/>
      <c r="J134" s="219">
        <f t="shared" si="30"/>
        <v>0</v>
      </c>
      <c r="K134" s="215" t="s">
        <v>22</v>
      </c>
      <c r="L134" s="220"/>
      <c r="M134" s="221" t="s">
        <v>22</v>
      </c>
      <c r="N134" s="222" t="s">
        <v>46</v>
      </c>
      <c r="O134" s="41"/>
      <c r="P134" s="210">
        <f t="shared" si="31"/>
        <v>0</v>
      </c>
      <c r="Q134" s="210">
        <v>0</v>
      </c>
      <c r="R134" s="210">
        <f t="shared" si="32"/>
        <v>0</v>
      </c>
      <c r="S134" s="210">
        <v>0</v>
      </c>
      <c r="T134" s="211">
        <f t="shared" si="33"/>
        <v>0</v>
      </c>
      <c r="AR134" s="23" t="s">
        <v>1622</v>
      </c>
      <c r="AT134" s="23" t="s">
        <v>224</v>
      </c>
      <c r="AU134" s="23" t="s">
        <v>84</v>
      </c>
      <c r="AY134" s="23" t="s">
        <v>165</v>
      </c>
      <c r="BE134" s="212">
        <f t="shared" si="34"/>
        <v>0</v>
      </c>
      <c r="BF134" s="212">
        <f t="shared" si="35"/>
        <v>0</v>
      </c>
      <c r="BG134" s="212">
        <f t="shared" si="36"/>
        <v>0</v>
      </c>
      <c r="BH134" s="212">
        <f t="shared" si="37"/>
        <v>0</v>
      </c>
      <c r="BI134" s="212">
        <f t="shared" si="38"/>
        <v>0</v>
      </c>
      <c r="BJ134" s="23" t="s">
        <v>24</v>
      </c>
      <c r="BK134" s="212">
        <f t="shared" si="39"/>
        <v>0</v>
      </c>
      <c r="BL134" s="23" t="s">
        <v>658</v>
      </c>
      <c r="BM134" s="23" t="s">
        <v>2044</v>
      </c>
    </row>
    <row r="135" spans="2:65" s="1" customFormat="1" ht="22.5" customHeight="1">
      <c r="B135" s="40"/>
      <c r="C135" s="213" t="s">
        <v>300</v>
      </c>
      <c r="D135" s="213" t="s">
        <v>224</v>
      </c>
      <c r="E135" s="214" t="s">
        <v>2045</v>
      </c>
      <c r="F135" s="215" t="s">
        <v>2046</v>
      </c>
      <c r="G135" s="216" t="s">
        <v>443</v>
      </c>
      <c r="H135" s="217">
        <v>4</v>
      </c>
      <c r="I135" s="218"/>
      <c r="J135" s="219">
        <f t="shared" si="30"/>
        <v>0</v>
      </c>
      <c r="K135" s="215" t="s">
        <v>22</v>
      </c>
      <c r="L135" s="220"/>
      <c r="M135" s="221" t="s">
        <v>22</v>
      </c>
      <c r="N135" s="222" t="s">
        <v>46</v>
      </c>
      <c r="O135" s="41"/>
      <c r="P135" s="210">
        <f t="shared" si="31"/>
        <v>0</v>
      </c>
      <c r="Q135" s="210">
        <v>0</v>
      </c>
      <c r="R135" s="210">
        <f t="shared" si="32"/>
        <v>0</v>
      </c>
      <c r="S135" s="210">
        <v>0</v>
      </c>
      <c r="T135" s="211">
        <f t="shared" si="33"/>
        <v>0</v>
      </c>
      <c r="AR135" s="23" t="s">
        <v>1622</v>
      </c>
      <c r="AT135" s="23" t="s">
        <v>224</v>
      </c>
      <c r="AU135" s="23" t="s">
        <v>84</v>
      </c>
      <c r="AY135" s="23" t="s">
        <v>165</v>
      </c>
      <c r="BE135" s="212">
        <f t="shared" si="34"/>
        <v>0</v>
      </c>
      <c r="BF135" s="212">
        <f t="shared" si="35"/>
        <v>0</v>
      </c>
      <c r="BG135" s="212">
        <f t="shared" si="36"/>
        <v>0</v>
      </c>
      <c r="BH135" s="212">
        <f t="shared" si="37"/>
        <v>0</v>
      </c>
      <c r="BI135" s="212">
        <f t="shared" si="38"/>
        <v>0</v>
      </c>
      <c r="BJ135" s="23" t="s">
        <v>24</v>
      </c>
      <c r="BK135" s="212">
        <f t="shared" si="39"/>
        <v>0</v>
      </c>
      <c r="BL135" s="23" t="s">
        <v>658</v>
      </c>
      <c r="BM135" s="23" t="s">
        <v>2047</v>
      </c>
    </row>
    <row r="136" spans="2:65" s="1" customFormat="1" ht="22.5" customHeight="1">
      <c r="B136" s="40"/>
      <c r="C136" s="213" t="s">
        <v>305</v>
      </c>
      <c r="D136" s="213" t="s">
        <v>224</v>
      </c>
      <c r="E136" s="214" t="s">
        <v>2048</v>
      </c>
      <c r="F136" s="215" t="s">
        <v>2049</v>
      </c>
      <c r="G136" s="216" t="s">
        <v>443</v>
      </c>
      <c r="H136" s="217">
        <v>4</v>
      </c>
      <c r="I136" s="218"/>
      <c r="J136" s="219">
        <f t="shared" si="30"/>
        <v>0</v>
      </c>
      <c r="K136" s="215" t="s">
        <v>22</v>
      </c>
      <c r="L136" s="220"/>
      <c r="M136" s="221" t="s">
        <v>22</v>
      </c>
      <c r="N136" s="222" t="s">
        <v>46</v>
      </c>
      <c r="O136" s="41"/>
      <c r="P136" s="210">
        <f t="shared" si="31"/>
        <v>0</v>
      </c>
      <c r="Q136" s="210">
        <v>0</v>
      </c>
      <c r="R136" s="210">
        <f t="shared" si="32"/>
        <v>0</v>
      </c>
      <c r="S136" s="210">
        <v>0</v>
      </c>
      <c r="T136" s="211">
        <f t="shared" si="33"/>
        <v>0</v>
      </c>
      <c r="AR136" s="23" t="s">
        <v>1622</v>
      </c>
      <c r="AT136" s="23" t="s">
        <v>224</v>
      </c>
      <c r="AU136" s="23" t="s">
        <v>84</v>
      </c>
      <c r="AY136" s="23" t="s">
        <v>165</v>
      </c>
      <c r="BE136" s="212">
        <f t="shared" si="34"/>
        <v>0</v>
      </c>
      <c r="BF136" s="212">
        <f t="shared" si="35"/>
        <v>0</v>
      </c>
      <c r="BG136" s="212">
        <f t="shared" si="36"/>
        <v>0</v>
      </c>
      <c r="BH136" s="212">
        <f t="shared" si="37"/>
        <v>0</v>
      </c>
      <c r="BI136" s="212">
        <f t="shared" si="38"/>
        <v>0</v>
      </c>
      <c r="BJ136" s="23" t="s">
        <v>24</v>
      </c>
      <c r="BK136" s="212">
        <f t="shared" si="39"/>
        <v>0</v>
      </c>
      <c r="BL136" s="23" t="s">
        <v>658</v>
      </c>
      <c r="BM136" s="23" t="s">
        <v>2050</v>
      </c>
    </row>
    <row r="137" spans="2:65" s="1" customFormat="1" ht="22.5" customHeight="1">
      <c r="B137" s="40"/>
      <c r="C137" s="213" t="s">
        <v>309</v>
      </c>
      <c r="D137" s="213" t="s">
        <v>224</v>
      </c>
      <c r="E137" s="214" t="s">
        <v>1878</v>
      </c>
      <c r="F137" s="215" t="s">
        <v>2051</v>
      </c>
      <c r="G137" s="216" t="s">
        <v>443</v>
      </c>
      <c r="H137" s="217">
        <v>4</v>
      </c>
      <c r="I137" s="218"/>
      <c r="J137" s="219">
        <f t="shared" si="30"/>
        <v>0</v>
      </c>
      <c r="K137" s="215" t="s">
        <v>22</v>
      </c>
      <c r="L137" s="220"/>
      <c r="M137" s="221" t="s">
        <v>22</v>
      </c>
      <c r="N137" s="222" t="s">
        <v>46</v>
      </c>
      <c r="O137" s="41"/>
      <c r="P137" s="210">
        <f t="shared" si="31"/>
        <v>0</v>
      </c>
      <c r="Q137" s="210">
        <v>0</v>
      </c>
      <c r="R137" s="210">
        <f t="shared" si="32"/>
        <v>0</v>
      </c>
      <c r="S137" s="210">
        <v>0</v>
      </c>
      <c r="T137" s="211">
        <f t="shared" si="33"/>
        <v>0</v>
      </c>
      <c r="AR137" s="23" t="s">
        <v>1622</v>
      </c>
      <c r="AT137" s="23" t="s">
        <v>224</v>
      </c>
      <c r="AU137" s="23" t="s">
        <v>84</v>
      </c>
      <c r="AY137" s="23" t="s">
        <v>165</v>
      </c>
      <c r="BE137" s="212">
        <f t="shared" si="34"/>
        <v>0</v>
      </c>
      <c r="BF137" s="212">
        <f t="shared" si="35"/>
        <v>0</v>
      </c>
      <c r="BG137" s="212">
        <f t="shared" si="36"/>
        <v>0</v>
      </c>
      <c r="BH137" s="212">
        <f t="shared" si="37"/>
        <v>0</v>
      </c>
      <c r="BI137" s="212">
        <f t="shared" si="38"/>
        <v>0</v>
      </c>
      <c r="BJ137" s="23" t="s">
        <v>24</v>
      </c>
      <c r="BK137" s="212">
        <f t="shared" si="39"/>
        <v>0</v>
      </c>
      <c r="BL137" s="23" t="s">
        <v>658</v>
      </c>
      <c r="BM137" s="23" t="s">
        <v>2052</v>
      </c>
    </row>
    <row r="138" spans="2:65" s="1" customFormat="1" ht="22.5" customHeight="1">
      <c r="B138" s="40"/>
      <c r="C138" s="213" t="s">
        <v>313</v>
      </c>
      <c r="D138" s="213" t="s">
        <v>224</v>
      </c>
      <c r="E138" s="214" t="s">
        <v>1884</v>
      </c>
      <c r="F138" s="215" t="s">
        <v>2053</v>
      </c>
      <c r="G138" s="216" t="s">
        <v>443</v>
      </c>
      <c r="H138" s="217">
        <v>4</v>
      </c>
      <c r="I138" s="218"/>
      <c r="J138" s="219">
        <f t="shared" si="30"/>
        <v>0</v>
      </c>
      <c r="K138" s="215" t="s">
        <v>22</v>
      </c>
      <c r="L138" s="220"/>
      <c r="M138" s="221" t="s">
        <v>22</v>
      </c>
      <c r="N138" s="222" t="s">
        <v>46</v>
      </c>
      <c r="O138" s="41"/>
      <c r="P138" s="210">
        <f t="shared" si="31"/>
        <v>0</v>
      </c>
      <c r="Q138" s="210">
        <v>0</v>
      </c>
      <c r="R138" s="210">
        <f t="shared" si="32"/>
        <v>0</v>
      </c>
      <c r="S138" s="210">
        <v>0</v>
      </c>
      <c r="T138" s="211">
        <f t="shared" si="33"/>
        <v>0</v>
      </c>
      <c r="AR138" s="23" t="s">
        <v>1622</v>
      </c>
      <c r="AT138" s="23" t="s">
        <v>224</v>
      </c>
      <c r="AU138" s="23" t="s">
        <v>84</v>
      </c>
      <c r="AY138" s="23" t="s">
        <v>165</v>
      </c>
      <c r="BE138" s="212">
        <f t="shared" si="34"/>
        <v>0</v>
      </c>
      <c r="BF138" s="212">
        <f t="shared" si="35"/>
        <v>0</v>
      </c>
      <c r="BG138" s="212">
        <f t="shared" si="36"/>
        <v>0</v>
      </c>
      <c r="BH138" s="212">
        <f t="shared" si="37"/>
        <v>0</v>
      </c>
      <c r="BI138" s="212">
        <f t="shared" si="38"/>
        <v>0</v>
      </c>
      <c r="BJ138" s="23" t="s">
        <v>24</v>
      </c>
      <c r="BK138" s="212">
        <f t="shared" si="39"/>
        <v>0</v>
      </c>
      <c r="BL138" s="23" t="s">
        <v>658</v>
      </c>
      <c r="BM138" s="23" t="s">
        <v>2054</v>
      </c>
    </row>
    <row r="139" spans="2:65" s="1" customFormat="1" ht="22.5" customHeight="1">
      <c r="B139" s="40"/>
      <c r="C139" s="213" t="s">
        <v>317</v>
      </c>
      <c r="D139" s="213" t="s">
        <v>224</v>
      </c>
      <c r="E139" s="214" t="s">
        <v>1887</v>
      </c>
      <c r="F139" s="215" t="s">
        <v>2055</v>
      </c>
      <c r="G139" s="216" t="s">
        <v>443</v>
      </c>
      <c r="H139" s="217">
        <v>4</v>
      </c>
      <c r="I139" s="218"/>
      <c r="J139" s="219">
        <f t="shared" si="30"/>
        <v>0</v>
      </c>
      <c r="K139" s="215" t="s">
        <v>22</v>
      </c>
      <c r="L139" s="220"/>
      <c r="M139" s="221" t="s">
        <v>22</v>
      </c>
      <c r="N139" s="222" t="s">
        <v>46</v>
      </c>
      <c r="O139" s="41"/>
      <c r="P139" s="210">
        <f t="shared" si="31"/>
        <v>0</v>
      </c>
      <c r="Q139" s="210">
        <v>0</v>
      </c>
      <c r="R139" s="210">
        <f t="shared" si="32"/>
        <v>0</v>
      </c>
      <c r="S139" s="210">
        <v>0</v>
      </c>
      <c r="T139" s="211">
        <f t="shared" si="33"/>
        <v>0</v>
      </c>
      <c r="AR139" s="23" t="s">
        <v>1622</v>
      </c>
      <c r="AT139" s="23" t="s">
        <v>224</v>
      </c>
      <c r="AU139" s="23" t="s">
        <v>84</v>
      </c>
      <c r="AY139" s="23" t="s">
        <v>165</v>
      </c>
      <c r="BE139" s="212">
        <f t="shared" si="34"/>
        <v>0</v>
      </c>
      <c r="BF139" s="212">
        <f t="shared" si="35"/>
        <v>0</v>
      </c>
      <c r="BG139" s="212">
        <f t="shared" si="36"/>
        <v>0</v>
      </c>
      <c r="BH139" s="212">
        <f t="shared" si="37"/>
        <v>0</v>
      </c>
      <c r="BI139" s="212">
        <f t="shared" si="38"/>
        <v>0</v>
      </c>
      <c r="BJ139" s="23" t="s">
        <v>24</v>
      </c>
      <c r="BK139" s="212">
        <f t="shared" si="39"/>
        <v>0</v>
      </c>
      <c r="BL139" s="23" t="s">
        <v>658</v>
      </c>
      <c r="BM139" s="23" t="s">
        <v>2056</v>
      </c>
    </row>
    <row r="140" spans="2:65" s="1" customFormat="1" ht="22.5" customHeight="1">
      <c r="B140" s="40"/>
      <c r="C140" s="213" t="s">
        <v>321</v>
      </c>
      <c r="D140" s="213" t="s">
        <v>224</v>
      </c>
      <c r="E140" s="214" t="s">
        <v>2057</v>
      </c>
      <c r="F140" s="215" t="s">
        <v>2058</v>
      </c>
      <c r="G140" s="216" t="s">
        <v>443</v>
      </c>
      <c r="H140" s="217">
        <v>4</v>
      </c>
      <c r="I140" s="218"/>
      <c r="J140" s="219">
        <f t="shared" si="30"/>
        <v>0</v>
      </c>
      <c r="K140" s="215" t="s">
        <v>22</v>
      </c>
      <c r="L140" s="220"/>
      <c r="M140" s="221" t="s">
        <v>22</v>
      </c>
      <c r="N140" s="222" t="s">
        <v>46</v>
      </c>
      <c r="O140" s="41"/>
      <c r="P140" s="210">
        <f t="shared" si="31"/>
        <v>0</v>
      </c>
      <c r="Q140" s="210">
        <v>0</v>
      </c>
      <c r="R140" s="210">
        <f t="shared" si="32"/>
        <v>0</v>
      </c>
      <c r="S140" s="210">
        <v>0</v>
      </c>
      <c r="T140" s="211">
        <f t="shared" si="33"/>
        <v>0</v>
      </c>
      <c r="AR140" s="23" t="s">
        <v>1622</v>
      </c>
      <c r="AT140" s="23" t="s">
        <v>224</v>
      </c>
      <c r="AU140" s="23" t="s">
        <v>84</v>
      </c>
      <c r="AY140" s="23" t="s">
        <v>165</v>
      </c>
      <c r="BE140" s="212">
        <f t="shared" si="34"/>
        <v>0</v>
      </c>
      <c r="BF140" s="212">
        <f t="shared" si="35"/>
        <v>0</v>
      </c>
      <c r="BG140" s="212">
        <f t="shared" si="36"/>
        <v>0</v>
      </c>
      <c r="BH140" s="212">
        <f t="shared" si="37"/>
        <v>0</v>
      </c>
      <c r="BI140" s="212">
        <f t="shared" si="38"/>
        <v>0</v>
      </c>
      <c r="BJ140" s="23" t="s">
        <v>24</v>
      </c>
      <c r="BK140" s="212">
        <f t="shared" si="39"/>
        <v>0</v>
      </c>
      <c r="BL140" s="23" t="s">
        <v>658</v>
      </c>
      <c r="BM140" s="23" t="s">
        <v>2059</v>
      </c>
    </row>
    <row r="141" spans="2:65" s="1" customFormat="1" ht="22.5" customHeight="1">
      <c r="B141" s="40"/>
      <c r="C141" s="213" t="s">
        <v>326</v>
      </c>
      <c r="D141" s="213" t="s">
        <v>224</v>
      </c>
      <c r="E141" s="214" t="s">
        <v>2060</v>
      </c>
      <c r="F141" s="215" t="s">
        <v>2061</v>
      </c>
      <c r="G141" s="216" t="s">
        <v>190</v>
      </c>
      <c r="H141" s="217">
        <v>166</v>
      </c>
      <c r="I141" s="218"/>
      <c r="J141" s="219">
        <f t="shared" si="30"/>
        <v>0</v>
      </c>
      <c r="K141" s="215" t="s">
        <v>22</v>
      </c>
      <c r="L141" s="220"/>
      <c r="M141" s="221" t="s">
        <v>22</v>
      </c>
      <c r="N141" s="222" t="s">
        <v>46</v>
      </c>
      <c r="O141" s="41"/>
      <c r="P141" s="210">
        <f t="shared" si="31"/>
        <v>0</v>
      </c>
      <c r="Q141" s="210">
        <v>0</v>
      </c>
      <c r="R141" s="210">
        <f t="shared" si="32"/>
        <v>0</v>
      </c>
      <c r="S141" s="210">
        <v>0</v>
      </c>
      <c r="T141" s="211">
        <f t="shared" si="33"/>
        <v>0</v>
      </c>
      <c r="AR141" s="23" t="s">
        <v>1622</v>
      </c>
      <c r="AT141" s="23" t="s">
        <v>224</v>
      </c>
      <c r="AU141" s="23" t="s">
        <v>84</v>
      </c>
      <c r="AY141" s="23" t="s">
        <v>165</v>
      </c>
      <c r="BE141" s="212">
        <f t="shared" si="34"/>
        <v>0</v>
      </c>
      <c r="BF141" s="212">
        <f t="shared" si="35"/>
        <v>0</v>
      </c>
      <c r="BG141" s="212">
        <f t="shared" si="36"/>
        <v>0</v>
      </c>
      <c r="BH141" s="212">
        <f t="shared" si="37"/>
        <v>0</v>
      </c>
      <c r="BI141" s="212">
        <f t="shared" si="38"/>
        <v>0</v>
      </c>
      <c r="BJ141" s="23" t="s">
        <v>24</v>
      </c>
      <c r="BK141" s="212">
        <f t="shared" si="39"/>
        <v>0</v>
      </c>
      <c r="BL141" s="23" t="s">
        <v>658</v>
      </c>
      <c r="BM141" s="23" t="s">
        <v>2062</v>
      </c>
    </row>
    <row r="142" spans="2:65" s="1" customFormat="1" ht="22.5" customHeight="1">
      <c r="B142" s="40"/>
      <c r="C142" s="213" t="s">
        <v>330</v>
      </c>
      <c r="D142" s="213" t="s">
        <v>224</v>
      </c>
      <c r="E142" s="214" t="s">
        <v>2063</v>
      </c>
      <c r="F142" s="215" t="s">
        <v>2064</v>
      </c>
      <c r="G142" s="216" t="s">
        <v>190</v>
      </c>
      <c r="H142" s="217">
        <v>174</v>
      </c>
      <c r="I142" s="218"/>
      <c r="J142" s="219">
        <f t="shared" si="30"/>
        <v>0</v>
      </c>
      <c r="K142" s="215" t="s">
        <v>22</v>
      </c>
      <c r="L142" s="220"/>
      <c r="M142" s="221" t="s">
        <v>22</v>
      </c>
      <c r="N142" s="222" t="s">
        <v>46</v>
      </c>
      <c r="O142" s="41"/>
      <c r="P142" s="210">
        <f t="shared" si="31"/>
        <v>0</v>
      </c>
      <c r="Q142" s="210">
        <v>0</v>
      </c>
      <c r="R142" s="210">
        <f t="shared" si="32"/>
        <v>0</v>
      </c>
      <c r="S142" s="210">
        <v>0</v>
      </c>
      <c r="T142" s="211">
        <f t="shared" si="33"/>
        <v>0</v>
      </c>
      <c r="AR142" s="23" t="s">
        <v>1622</v>
      </c>
      <c r="AT142" s="23" t="s">
        <v>224</v>
      </c>
      <c r="AU142" s="23" t="s">
        <v>84</v>
      </c>
      <c r="AY142" s="23" t="s">
        <v>165</v>
      </c>
      <c r="BE142" s="212">
        <f t="shared" si="34"/>
        <v>0</v>
      </c>
      <c r="BF142" s="212">
        <f t="shared" si="35"/>
        <v>0</v>
      </c>
      <c r="BG142" s="212">
        <f t="shared" si="36"/>
        <v>0</v>
      </c>
      <c r="BH142" s="212">
        <f t="shared" si="37"/>
        <v>0</v>
      </c>
      <c r="BI142" s="212">
        <f t="shared" si="38"/>
        <v>0</v>
      </c>
      <c r="BJ142" s="23" t="s">
        <v>24</v>
      </c>
      <c r="BK142" s="212">
        <f t="shared" si="39"/>
        <v>0</v>
      </c>
      <c r="BL142" s="23" t="s">
        <v>658</v>
      </c>
      <c r="BM142" s="23" t="s">
        <v>2065</v>
      </c>
    </row>
    <row r="143" spans="2:65" s="1" customFormat="1" ht="22.5" customHeight="1">
      <c r="B143" s="40"/>
      <c r="C143" s="213" t="s">
        <v>335</v>
      </c>
      <c r="D143" s="213" t="s">
        <v>224</v>
      </c>
      <c r="E143" s="214" t="s">
        <v>2066</v>
      </c>
      <c r="F143" s="215" t="s">
        <v>1908</v>
      </c>
      <c r="G143" s="216" t="s">
        <v>2067</v>
      </c>
      <c r="H143" s="217">
        <v>1</v>
      </c>
      <c r="I143" s="218"/>
      <c r="J143" s="219">
        <f t="shared" si="30"/>
        <v>0</v>
      </c>
      <c r="K143" s="215" t="s">
        <v>22</v>
      </c>
      <c r="L143" s="220"/>
      <c r="M143" s="221" t="s">
        <v>22</v>
      </c>
      <c r="N143" s="222" t="s">
        <v>46</v>
      </c>
      <c r="O143" s="41"/>
      <c r="P143" s="210">
        <f t="shared" si="31"/>
        <v>0</v>
      </c>
      <c r="Q143" s="210">
        <v>0</v>
      </c>
      <c r="R143" s="210">
        <f t="shared" si="32"/>
        <v>0</v>
      </c>
      <c r="S143" s="210">
        <v>0</v>
      </c>
      <c r="T143" s="211">
        <f t="shared" si="33"/>
        <v>0</v>
      </c>
      <c r="AR143" s="23" t="s">
        <v>1622</v>
      </c>
      <c r="AT143" s="23" t="s">
        <v>224</v>
      </c>
      <c r="AU143" s="23" t="s">
        <v>84</v>
      </c>
      <c r="AY143" s="23" t="s">
        <v>165</v>
      </c>
      <c r="BE143" s="212">
        <f t="shared" si="34"/>
        <v>0</v>
      </c>
      <c r="BF143" s="212">
        <f t="shared" si="35"/>
        <v>0</v>
      </c>
      <c r="BG143" s="212">
        <f t="shared" si="36"/>
        <v>0</v>
      </c>
      <c r="BH143" s="212">
        <f t="shared" si="37"/>
        <v>0</v>
      </c>
      <c r="BI143" s="212">
        <f t="shared" si="38"/>
        <v>0</v>
      </c>
      <c r="BJ143" s="23" t="s">
        <v>24</v>
      </c>
      <c r="BK143" s="212">
        <f t="shared" si="39"/>
        <v>0</v>
      </c>
      <c r="BL143" s="23" t="s">
        <v>658</v>
      </c>
      <c r="BM143" s="23" t="s">
        <v>2068</v>
      </c>
    </row>
    <row r="144" spans="2:65" s="1" customFormat="1" ht="22.5" customHeight="1">
      <c r="B144" s="40"/>
      <c r="C144" s="213" t="s">
        <v>339</v>
      </c>
      <c r="D144" s="213" t="s">
        <v>224</v>
      </c>
      <c r="E144" s="214" t="s">
        <v>2069</v>
      </c>
      <c r="F144" s="215" t="s">
        <v>1913</v>
      </c>
      <c r="G144" s="216" t="s">
        <v>2067</v>
      </c>
      <c r="H144" s="217">
        <v>1</v>
      </c>
      <c r="I144" s="218"/>
      <c r="J144" s="219">
        <f t="shared" si="30"/>
        <v>0</v>
      </c>
      <c r="K144" s="215" t="s">
        <v>22</v>
      </c>
      <c r="L144" s="220"/>
      <c r="M144" s="221" t="s">
        <v>22</v>
      </c>
      <c r="N144" s="263" t="s">
        <v>46</v>
      </c>
      <c r="O144" s="224"/>
      <c r="P144" s="225">
        <f t="shared" si="31"/>
        <v>0</v>
      </c>
      <c r="Q144" s="225">
        <v>0</v>
      </c>
      <c r="R144" s="225">
        <f t="shared" si="32"/>
        <v>0</v>
      </c>
      <c r="S144" s="225">
        <v>0</v>
      </c>
      <c r="T144" s="226">
        <f t="shared" si="33"/>
        <v>0</v>
      </c>
      <c r="AR144" s="23" t="s">
        <v>1622</v>
      </c>
      <c r="AT144" s="23" t="s">
        <v>224</v>
      </c>
      <c r="AU144" s="23" t="s">
        <v>84</v>
      </c>
      <c r="AY144" s="23" t="s">
        <v>165</v>
      </c>
      <c r="BE144" s="212">
        <f t="shared" si="34"/>
        <v>0</v>
      </c>
      <c r="BF144" s="212">
        <f t="shared" si="35"/>
        <v>0</v>
      </c>
      <c r="BG144" s="212">
        <f t="shared" si="36"/>
        <v>0</v>
      </c>
      <c r="BH144" s="212">
        <f t="shared" si="37"/>
        <v>0</v>
      </c>
      <c r="BI144" s="212">
        <f t="shared" si="38"/>
        <v>0</v>
      </c>
      <c r="BJ144" s="23" t="s">
        <v>24</v>
      </c>
      <c r="BK144" s="212">
        <f t="shared" si="39"/>
        <v>0</v>
      </c>
      <c r="BL144" s="23" t="s">
        <v>658</v>
      </c>
      <c r="BM144" s="23" t="s">
        <v>2070</v>
      </c>
    </row>
    <row r="145" spans="2:12" s="1" customFormat="1" ht="6.95" customHeight="1">
      <c r="B145" s="55"/>
      <c r="C145" s="56"/>
      <c r="D145" s="56"/>
      <c r="E145" s="56"/>
      <c r="F145" s="56"/>
      <c r="G145" s="56"/>
      <c r="H145" s="56"/>
      <c r="I145" s="147"/>
      <c r="J145" s="56"/>
      <c r="K145" s="56"/>
      <c r="L145" s="60"/>
    </row>
  </sheetData>
  <sheetProtection password="CC35" sheet="1" objects="1" scenarios="1" formatCells="0" formatColumns="0" formatRows="0" sort="0" autoFilter="0"/>
  <autoFilter ref="C86:K144"/>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126</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c r="B8" s="27"/>
      <c r="C8" s="28"/>
      <c r="D8" s="36" t="s">
        <v>136</v>
      </c>
      <c r="E8" s="28"/>
      <c r="F8" s="28"/>
      <c r="G8" s="28"/>
      <c r="H8" s="28"/>
      <c r="I8" s="125"/>
      <c r="J8" s="28"/>
      <c r="K8" s="30"/>
    </row>
    <row r="9" spans="1:70" s="1" customFormat="1" ht="22.5" customHeight="1">
      <c r="B9" s="40"/>
      <c r="C9" s="41"/>
      <c r="D9" s="41"/>
      <c r="E9" s="384" t="s">
        <v>1612</v>
      </c>
      <c r="F9" s="387"/>
      <c r="G9" s="387"/>
      <c r="H9" s="387"/>
      <c r="I9" s="126"/>
      <c r="J9" s="41"/>
      <c r="K9" s="44"/>
    </row>
    <row r="10" spans="1:70" s="1" customFormat="1">
      <c r="B10" s="40"/>
      <c r="C10" s="41"/>
      <c r="D10" s="36" t="s">
        <v>1613</v>
      </c>
      <c r="E10" s="41"/>
      <c r="F10" s="41"/>
      <c r="G10" s="41"/>
      <c r="H10" s="41"/>
      <c r="I10" s="126"/>
      <c r="J10" s="41"/>
      <c r="K10" s="44"/>
    </row>
    <row r="11" spans="1:70" s="1" customFormat="1" ht="36.950000000000003" customHeight="1">
      <c r="B11" s="40"/>
      <c r="C11" s="41"/>
      <c r="D11" s="41"/>
      <c r="E11" s="386" t="s">
        <v>2071</v>
      </c>
      <c r="F11" s="387"/>
      <c r="G11" s="387"/>
      <c r="H11" s="387"/>
      <c r="I11" s="126"/>
      <c r="J11" s="41"/>
      <c r="K11" s="44"/>
    </row>
    <row r="12" spans="1:70" s="1" customFormat="1" ht="13.5">
      <c r="B12" s="40"/>
      <c r="C12" s="41"/>
      <c r="D12" s="41"/>
      <c r="E12" s="41"/>
      <c r="F12" s="41"/>
      <c r="G12" s="41"/>
      <c r="H12" s="41"/>
      <c r="I12" s="126"/>
      <c r="J12" s="41"/>
      <c r="K12" s="44"/>
    </row>
    <row r="13" spans="1:70" s="1" customFormat="1" ht="14.45" customHeight="1">
      <c r="B13" s="40"/>
      <c r="C13" s="41"/>
      <c r="D13" s="36" t="s">
        <v>21</v>
      </c>
      <c r="E13" s="41"/>
      <c r="F13" s="34" t="s">
        <v>22</v>
      </c>
      <c r="G13" s="41"/>
      <c r="H13" s="41"/>
      <c r="I13" s="127" t="s">
        <v>23</v>
      </c>
      <c r="J13" s="34" t="s">
        <v>22</v>
      </c>
      <c r="K13" s="44"/>
    </row>
    <row r="14" spans="1:70" s="1" customFormat="1" ht="14.45" customHeight="1">
      <c r="B14" s="40"/>
      <c r="C14" s="41"/>
      <c r="D14" s="36" t="s">
        <v>25</v>
      </c>
      <c r="E14" s="41"/>
      <c r="F14" s="34" t="s">
        <v>26</v>
      </c>
      <c r="G14" s="41"/>
      <c r="H14" s="41"/>
      <c r="I14" s="127" t="s">
        <v>27</v>
      </c>
      <c r="J14" s="128" t="str">
        <f>'Rekapitulace stavby'!AN8</f>
        <v>3. 9. 2016</v>
      </c>
      <c r="K14" s="44"/>
    </row>
    <row r="15" spans="1:70" s="1" customFormat="1" ht="10.9" customHeight="1">
      <c r="B15" s="40"/>
      <c r="C15" s="41"/>
      <c r="D15" s="41"/>
      <c r="E15" s="41"/>
      <c r="F15" s="41"/>
      <c r="G15" s="41"/>
      <c r="H15" s="41"/>
      <c r="I15" s="126"/>
      <c r="J15" s="41"/>
      <c r="K15" s="44"/>
    </row>
    <row r="16" spans="1:70"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22</v>
      </c>
      <c r="K22" s="44"/>
    </row>
    <row r="23" spans="2:11" s="1" customFormat="1" ht="18" customHeight="1">
      <c r="B23" s="40"/>
      <c r="C23" s="41"/>
      <c r="D23" s="41"/>
      <c r="E23" s="34" t="s">
        <v>38</v>
      </c>
      <c r="F23" s="41"/>
      <c r="G23" s="41"/>
      <c r="H23" s="41"/>
      <c r="I23" s="127" t="s">
        <v>34</v>
      </c>
      <c r="J23" s="34" t="s">
        <v>22</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40</v>
      </c>
      <c r="E25" s="41"/>
      <c r="F25" s="41"/>
      <c r="G25" s="41"/>
      <c r="H25" s="41"/>
      <c r="I25" s="126"/>
      <c r="J25" s="41"/>
      <c r="K25" s="44"/>
    </row>
    <row r="26" spans="2:11" s="7" customFormat="1" ht="22.5" customHeight="1">
      <c r="B26" s="129"/>
      <c r="C26" s="130"/>
      <c r="D26" s="130"/>
      <c r="E26" s="349" t="s">
        <v>22</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41</v>
      </c>
      <c r="E29" s="41"/>
      <c r="F29" s="41"/>
      <c r="G29" s="41"/>
      <c r="H29" s="41"/>
      <c r="I29" s="126"/>
      <c r="J29" s="136">
        <f>ROUND(J87,2)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43</v>
      </c>
      <c r="G31" s="41"/>
      <c r="H31" s="41"/>
      <c r="I31" s="137" t="s">
        <v>42</v>
      </c>
      <c r="J31" s="45" t="s">
        <v>44</v>
      </c>
      <c r="K31" s="44"/>
    </row>
    <row r="32" spans="2:11" s="1" customFormat="1" ht="14.45" customHeight="1">
      <c r="B32" s="40"/>
      <c r="C32" s="41"/>
      <c r="D32" s="48" t="s">
        <v>45</v>
      </c>
      <c r="E32" s="48" t="s">
        <v>46</v>
      </c>
      <c r="F32" s="138">
        <f>ROUND(SUM(BE87:BE199), 2)</f>
        <v>0</v>
      </c>
      <c r="G32" s="41"/>
      <c r="H32" s="41"/>
      <c r="I32" s="139">
        <v>0.21</v>
      </c>
      <c r="J32" s="138">
        <f>ROUND(ROUND((SUM(BE87:BE199)), 2)*I32, 2)</f>
        <v>0</v>
      </c>
      <c r="K32" s="44"/>
    </row>
    <row r="33" spans="2:11" s="1" customFormat="1" ht="14.45" customHeight="1">
      <c r="B33" s="40"/>
      <c r="C33" s="41"/>
      <c r="D33" s="41"/>
      <c r="E33" s="48" t="s">
        <v>47</v>
      </c>
      <c r="F33" s="138">
        <f>ROUND(SUM(BF87:BF199), 2)</f>
        <v>0</v>
      </c>
      <c r="G33" s="41"/>
      <c r="H33" s="41"/>
      <c r="I33" s="139">
        <v>0.15</v>
      </c>
      <c r="J33" s="138">
        <f>ROUND(ROUND((SUM(BF87:BF199)), 2)*I33, 2)</f>
        <v>0</v>
      </c>
      <c r="K33" s="44"/>
    </row>
    <row r="34" spans="2:11" s="1" customFormat="1" ht="14.45" hidden="1" customHeight="1">
      <c r="B34" s="40"/>
      <c r="C34" s="41"/>
      <c r="D34" s="41"/>
      <c r="E34" s="48" t="s">
        <v>48</v>
      </c>
      <c r="F34" s="138">
        <f>ROUND(SUM(BG87:BG199), 2)</f>
        <v>0</v>
      </c>
      <c r="G34" s="41"/>
      <c r="H34" s="41"/>
      <c r="I34" s="139">
        <v>0.21</v>
      </c>
      <c r="J34" s="138">
        <v>0</v>
      </c>
      <c r="K34" s="44"/>
    </row>
    <row r="35" spans="2:11" s="1" customFormat="1" ht="14.45" hidden="1" customHeight="1">
      <c r="B35" s="40"/>
      <c r="C35" s="41"/>
      <c r="D35" s="41"/>
      <c r="E35" s="48" t="s">
        <v>49</v>
      </c>
      <c r="F35" s="138">
        <f>ROUND(SUM(BH87:BH199), 2)</f>
        <v>0</v>
      </c>
      <c r="G35" s="41"/>
      <c r="H35" s="41"/>
      <c r="I35" s="139">
        <v>0.15</v>
      </c>
      <c r="J35" s="138">
        <v>0</v>
      </c>
      <c r="K35" s="44"/>
    </row>
    <row r="36" spans="2:11" s="1" customFormat="1" ht="14.45" hidden="1" customHeight="1">
      <c r="B36" s="40"/>
      <c r="C36" s="41"/>
      <c r="D36" s="41"/>
      <c r="E36" s="48" t="s">
        <v>50</v>
      </c>
      <c r="F36" s="138">
        <f>ROUND(SUM(BI87:BI199), 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51</v>
      </c>
      <c r="E38" s="78"/>
      <c r="F38" s="78"/>
      <c r="G38" s="142" t="s">
        <v>52</v>
      </c>
      <c r="H38" s="143" t="s">
        <v>53</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0000000000003" customHeight="1">
      <c r="B44" s="40"/>
      <c r="C44" s="29" t="s">
        <v>138</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Rozšíření kapacity ČOV Květnice na cílový stav 4 500 EO</v>
      </c>
      <c r="F47" s="385"/>
      <c r="G47" s="385"/>
      <c r="H47" s="385"/>
      <c r="I47" s="126"/>
      <c r="J47" s="41"/>
      <c r="K47" s="44"/>
    </row>
    <row r="48" spans="2:11">
      <c r="B48" s="27"/>
      <c r="C48" s="36" t="s">
        <v>136</v>
      </c>
      <c r="D48" s="28"/>
      <c r="E48" s="28"/>
      <c r="F48" s="28"/>
      <c r="G48" s="28"/>
      <c r="H48" s="28"/>
      <c r="I48" s="125"/>
      <c r="J48" s="28"/>
      <c r="K48" s="30"/>
    </row>
    <row r="49" spans="2:47" s="1" customFormat="1" ht="22.5" customHeight="1">
      <c r="B49" s="40"/>
      <c r="C49" s="41"/>
      <c r="D49" s="41"/>
      <c r="E49" s="384" t="s">
        <v>1612</v>
      </c>
      <c r="F49" s="387"/>
      <c r="G49" s="387"/>
      <c r="H49" s="387"/>
      <c r="I49" s="126"/>
      <c r="J49" s="41"/>
      <c r="K49" s="44"/>
    </row>
    <row r="50" spans="2:47" s="1" customFormat="1" ht="14.45" customHeight="1">
      <c r="B50" s="40"/>
      <c r="C50" s="36" t="s">
        <v>1613</v>
      </c>
      <c r="D50" s="41"/>
      <c r="E50" s="41"/>
      <c r="F50" s="41"/>
      <c r="G50" s="41"/>
      <c r="H50" s="41"/>
      <c r="I50" s="126"/>
      <c r="J50" s="41"/>
      <c r="K50" s="44"/>
    </row>
    <row r="51" spans="2:47" s="1" customFormat="1" ht="23.25" customHeight="1">
      <c r="B51" s="40"/>
      <c r="C51" s="41"/>
      <c r="D51" s="41"/>
      <c r="E51" s="386" t="str">
        <f>E11</f>
        <v>PS 02 - Elektroinstalace</v>
      </c>
      <c r="F51" s="387"/>
      <c r="G51" s="387"/>
      <c r="H51" s="387"/>
      <c r="I51" s="126"/>
      <c r="J51" s="41"/>
      <c r="K51" s="44"/>
    </row>
    <row r="52" spans="2:47" s="1" customFormat="1" ht="6.95" customHeight="1">
      <c r="B52" s="40"/>
      <c r="C52" s="41"/>
      <c r="D52" s="41"/>
      <c r="E52" s="41"/>
      <c r="F52" s="41"/>
      <c r="G52" s="41"/>
      <c r="H52" s="41"/>
      <c r="I52" s="126"/>
      <c r="J52" s="41"/>
      <c r="K52" s="44"/>
    </row>
    <row r="53" spans="2:47" s="1" customFormat="1" ht="18" customHeight="1">
      <c r="B53" s="40"/>
      <c r="C53" s="36" t="s">
        <v>25</v>
      </c>
      <c r="D53" s="41"/>
      <c r="E53" s="41"/>
      <c r="F53" s="34" t="str">
        <f>F14</f>
        <v>Květnice</v>
      </c>
      <c r="G53" s="41"/>
      <c r="H53" s="41"/>
      <c r="I53" s="127" t="s">
        <v>27</v>
      </c>
      <c r="J53" s="128" t="str">
        <f>IF(J14="","",J14)</f>
        <v>3. 9. 2016</v>
      </c>
      <c r="K53" s="44"/>
    </row>
    <row r="54" spans="2:47" s="1" customFormat="1" ht="6.95" customHeight="1">
      <c r="B54" s="40"/>
      <c r="C54" s="41"/>
      <c r="D54" s="41"/>
      <c r="E54" s="41"/>
      <c r="F54" s="41"/>
      <c r="G54" s="41"/>
      <c r="H54" s="41"/>
      <c r="I54" s="126"/>
      <c r="J54" s="41"/>
      <c r="K54" s="44"/>
    </row>
    <row r="55" spans="2:47" s="1" customFormat="1">
      <c r="B55" s="40"/>
      <c r="C55" s="36" t="s">
        <v>31</v>
      </c>
      <c r="D55" s="41"/>
      <c r="E55" s="41"/>
      <c r="F55" s="34" t="str">
        <f>E17</f>
        <v>Obec Květnice</v>
      </c>
      <c r="G55" s="41"/>
      <c r="H55" s="41"/>
      <c r="I55" s="127" t="s">
        <v>37</v>
      </c>
      <c r="J55" s="34" t="str">
        <f>E23</f>
        <v>MK Profi Hradec Králové s.r.o.</v>
      </c>
      <c r="K55" s="44"/>
    </row>
    <row r="56" spans="2:47" s="1" customFormat="1" ht="14.45" customHeight="1">
      <c r="B56" s="40"/>
      <c r="C56" s="36" t="s">
        <v>35</v>
      </c>
      <c r="D56" s="41"/>
      <c r="E56" s="41"/>
      <c r="F56" s="34" t="str">
        <f>IF(E20="","",E20)</f>
        <v/>
      </c>
      <c r="G56" s="41"/>
      <c r="H56" s="41"/>
      <c r="I56" s="126"/>
      <c r="J56" s="41"/>
      <c r="K56" s="44"/>
    </row>
    <row r="57" spans="2:47" s="1" customFormat="1" ht="10.35" customHeight="1">
      <c r="B57" s="40"/>
      <c r="C57" s="41"/>
      <c r="D57" s="41"/>
      <c r="E57" s="41"/>
      <c r="F57" s="41"/>
      <c r="G57" s="41"/>
      <c r="H57" s="41"/>
      <c r="I57" s="126"/>
      <c r="J57" s="41"/>
      <c r="K57" s="44"/>
    </row>
    <row r="58" spans="2:47" s="1" customFormat="1" ht="29.25" customHeight="1">
      <c r="B58" s="40"/>
      <c r="C58" s="152" t="s">
        <v>139</v>
      </c>
      <c r="D58" s="140"/>
      <c r="E58" s="140"/>
      <c r="F58" s="140"/>
      <c r="G58" s="140"/>
      <c r="H58" s="140"/>
      <c r="I58" s="153"/>
      <c r="J58" s="154" t="s">
        <v>140</v>
      </c>
      <c r="K58" s="155"/>
    </row>
    <row r="59" spans="2:47" s="1" customFormat="1" ht="10.35" customHeight="1">
      <c r="B59" s="40"/>
      <c r="C59" s="41"/>
      <c r="D59" s="41"/>
      <c r="E59" s="41"/>
      <c r="F59" s="41"/>
      <c r="G59" s="41"/>
      <c r="H59" s="41"/>
      <c r="I59" s="126"/>
      <c r="J59" s="41"/>
      <c r="K59" s="44"/>
    </row>
    <row r="60" spans="2:47" s="1" customFormat="1" ht="29.25" customHeight="1">
      <c r="B60" s="40"/>
      <c r="C60" s="156" t="s">
        <v>141</v>
      </c>
      <c r="D60" s="41"/>
      <c r="E60" s="41"/>
      <c r="F60" s="41"/>
      <c r="G60" s="41"/>
      <c r="H60" s="41"/>
      <c r="I60" s="126"/>
      <c r="J60" s="136">
        <f>J87</f>
        <v>0</v>
      </c>
      <c r="K60" s="44"/>
      <c r="AU60" s="23" t="s">
        <v>142</v>
      </c>
    </row>
    <row r="61" spans="2:47" s="8" customFormat="1" ht="24.95" customHeight="1">
      <c r="B61" s="157"/>
      <c r="C61" s="158"/>
      <c r="D61" s="159" t="s">
        <v>1952</v>
      </c>
      <c r="E61" s="160"/>
      <c r="F61" s="160"/>
      <c r="G61" s="160"/>
      <c r="H61" s="160"/>
      <c r="I61" s="161"/>
      <c r="J61" s="162">
        <f>J88</f>
        <v>0</v>
      </c>
      <c r="K61" s="163"/>
    </row>
    <row r="62" spans="2:47" s="9" customFormat="1" ht="19.899999999999999" customHeight="1">
      <c r="B62" s="164"/>
      <c r="C62" s="165"/>
      <c r="D62" s="166" t="s">
        <v>2072</v>
      </c>
      <c r="E62" s="167"/>
      <c r="F62" s="167"/>
      <c r="G62" s="167"/>
      <c r="H62" s="167"/>
      <c r="I62" s="168"/>
      <c r="J62" s="169">
        <f>J89</f>
        <v>0</v>
      </c>
      <c r="K62" s="170"/>
    </row>
    <row r="63" spans="2:47" s="9" customFormat="1" ht="19.899999999999999" customHeight="1">
      <c r="B63" s="164"/>
      <c r="C63" s="165"/>
      <c r="D63" s="166" t="s">
        <v>2073</v>
      </c>
      <c r="E63" s="167"/>
      <c r="F63" s="167"/>
      <c r="G63" s="167"/>
      <c r="H63" s="167"/>
      <c r="I63" s="168"/>
      <c r="J63" s="169">
        <f>J133</f>
        <v>0</v>
      </c>
      <c r="K63" s="170"/>
    </row>
    <row r="64" spans="2:47" s="9" customFormat="1" ht="19.899999999999999" customHeight="1">
      <c r="B64" s="164"/>
      <c r="C64" s="165"/>
      <c r="D64" s="166" t="s">
        <v>2074</v>
      </c>
      <c r="E64" s="167"/>
      <c r="F64" s="167"/>
      <c r="G64" s="167"/>
      <c r="H64" s="167"/>
      <c r="I64" s="168"/>
      <c r="J64" s="169">
        <f>J139</f>
        <v>0</v>
      </c>
      <c r="K64" s="170"/>
    </row>
    <row r="65" spans="2:12" s="9" customFormat="1" ht="19.899999999999999" customHeight="1">
      <c r="B65" s="164"/>
      <c r="C65" s="165"/>
      <c r="D65" s="166" t="s">
        <v>2075</v>
      </c>
      <c r="E65" s="167"/>
      <c r="F65" s="167"/>
      <c r="G65" s="167"/>
      <c r="H65" s="167"/>
      <c r="I65" s="168"/>
      <c r="J65" s="169">
        <f>J190</f>
        <v>0</v>
      </c>
      <c r="K65" s="170"/>
    </row>
    <row r="66" spans="2:12" s="1" customFormat="1" ht="21.75" customHeight="1">
      <c r="B66" s="40"/>
      <c r="C66" s="41"/>
      <c r="D66" s="41"/>
      <c r="E66" s="41"/>
      <c r="F66" s="41"/>
      <c r="G66" s="41"/>
      <c r="H66" s="41"/>
      <c r="I66" s="126"/>
      <c r="J66" s="41"/>
      <c r="K66" s="44"/>
    </row>
    <row r="67" spans="2:12" s="1" customFormat="1" ht="6.95" customHeight="1">
      <c r="B67" s="55"/>
      <c r="C67" s="56"/>
      <c r="D67" s="56"/>
      <c r="E67" s="56"/>
      <c r="F67" s="56"/>
      <c r="G67" s="56"/>
      <c r="H67" s="56"/>
      <c r="I67" s="147"/>
      <c r="J67" s="56"/>
      <c r="K67" s="57"/>
    </row>
    <row r="71" spans="2:12" s="1" customFormat="1" ht="6.95" customHeight="1">
      <c r="B71" s="58"/>
      <c r="C71" s="59"/>
      <c r="D71" s="59"/>
      <c r="E71" s="59"/>
      <c r="F71" s="59"/>
      <c r="G71" s="59"/>
      <c r="H71" s="59"/>
      <c r="I71" s="150"/>
      <c r="J71" s="59"/>
      <c r="K71" s="59"/>
      <c r="L71" s="60"/>
    </row>
    <row r="72" spans="2:12" s="1" customFormat="1" ht="36.950000000000003" customHeight="1">
      <c r="B72" s="40"/>
      <c r="C72" s="61" t="s">
        <v>149</v>
      </c>
      <c r="D72" s="62"/>
      <c r="E72" s="62"/>
      <c r="F72" s="62"/>
      <c r="G72" s="62"/>
      <c r="H72" s="62"/>
      <c r="I72" s="171"/>
      <c r="J72" s="62"/>
      <c r="K72" s="62"/>
      <c r="L72" s="60"/>
    </row>
    <row r="73" spans="2:12" s="1" customFormat="1" ht="6.95" customHeight="1">
      <c r="B73" s="40"/>
      <c r="C73" s="62"/>
      <c r="D73" s="62"/>
      <c r="E73" s="62"/>
      <c r="F73" s="62"/>
      <c r="G73" s="62"/>
      <c r="H73" s="62"/>
      <c r="I73" s="171"/>
      <c r="J73" s="62"/>
      <c r="K73" s="62"/>
      <c r="L73" s="60"/>
    </row>
    <row r="74" spans="2:12" s="1" customFormat="1" ht="14.45" customHeight="1">
      <c r="B74" s="40"/>
      <c r="C74" s="64" t="s">
        <v>18</v>
      </c>
      <c r="D74" s="62"/>
      <c r="E74" s="62"/>
      <c r="F74" s="62"/>
      <c r="G74" s="62"/>
      <c r="H74" s="62"/>
      <c r="I74" s="171"/>
      <c r="J74" s="62"/>
      <c r="K74" s="62"/>
      <c r="L74" s="60"/>
    </row>
    <row r="75" spans="2:12" s="1" customFormat="1" ht="22.5" customHeight="1">
      <c r="B75" s="40"/>
      <c r="C75" s="62"/>
      <c r="D75" s="62"/>
      <c r="E75" s="388" t="str">
        <f>E7</f>
        <v>Rozšíření kapacity ČOV Květnice na cílový stav 4 500 EO</v>
      </c>
      <c r="F75" s="389"/>
      <c r="G75" s="389"/>
      <c r="H75" s="389"/>
      <c r="I75" s="171"/>
      <c r="J75" s="62"/>
      <c r="K75" s="62"/>
      <c r="L75" s="60"/>
    </row>
    <row r="76" spans="2:12">
      <c r="B76" s="27"/>
      <c r="C76" s="64" t="s">
        <v>136</v>
      </c>
      <c r="D76" s="261"/>
      <c r="E76" s="261"/>
      <c r="F76" s="261"/>
      <c r="G76" s="261"/>
      <c r="H76" s="261"/>
      <c r="J76" s="261"/>
      <c r="K76" s="261"/>
      <c r="L76" s="262"/>
    </row>
    <row r="77" spans="2:12" s="1" customFormat="1" ht="22.5" customHeight="1">
      <c r="B77" s="40"/>
      <c r="C77" s="62"/>
      <c r="D77" s="62"/>
      <c r="E77" s="388" t="s">
        <v>1612</v>
      </c>
      <c r="F77" s="390"/>
      <c r="G77" s="390"/>
      <c r="H77" s="390"/>
      <c r="I77" s="171"/>
      <c r="J77" s="62"/>
      <c r="K77" s="62"/>
      <c r="L77" s="60"/>
    </row>
    <row r="78" spans="2:12" s="1" customFormat="1" ht="14.45" customHeight="1">
      <c r="B78" s="40"/>
      <c r="C78" s="64" t="s">
        <v>1613</v>
      </c>
      <c r="D78" s="62"/>
      <c r="E78" s="62"/>
      <c r="F78" s="62"/>
      <c r="G78" s="62"/>
      <c r="H78" s="62"/>
      <c r="I78" s="171"/>
      <c r="J78" s="62"/>
      <c r="K78" s="62"/>
      <c r="L78" s="60"/>
    </row>
    <row r="79" spans="2:12" s="1" customFormat="1" ht="23.25" customHeight="1">
      <c r="B79" s="40"/>
      <c r="C79" s="62"/>
      <c r="D79" s="62"/>
      <c r="E79" s="360" t="str">
        <f>E11</f>
        <v>PS 02 - Elektroinstalace</v>
      </c>
      <c r="F79" s="390"/>
      <c r="G79" s="390"/>
      <c r="H79" s="390"/>
      <c r="I79" s="171"/>
      <c r="J79" s="62"/>
      <c r="K79" s="62"/>
      <c r="L79" s="60"/>
    </row>
    <row r="80" spans="2:12" s="1" customFormat="1" ht="6.95" customHeight="1">
      <c r="B80" s="40"/>
      <c r="C80" s="62"/>
      <c r="D80" s="62"/>
      <c r="E80" s="62"/>
      <c r="F80" s="62"/>
      <c r="G80" s="62"/>
      <c r="H80" s="62"/>
      <c r="I80" s="171"/>
      <c r="J80" s="62"/>
      <c r="K80" s="62"/>
      <c r="L80" s="60"/>
    </row>
    <row r="81" spans="2:65" s="1" customFormat="1" ht="18" customHeight="1">
      <c r="B81" s="40"/>
      <c r="C81" s="64" t="s">
        <v>25</v>
      </c>
      <c r="D81" s="62"/>
      <c r="E81" s="62"/>
      <c r="F81" s="172" t="str">
        <f>F14</f>
        <v>Květnice</v>
      </c>
      <c r="G81" s="62"/>
      <c r="H81" s="62"/>
      <c r="I81" s="173" t="s">
        <v>27</v>
      </c>
      <c r="J81" s="72" t="str">
        <f>IF(J14="","",J14)</f>
        <v>3. 9. 2016</v>
      </c>
      <c r="K81" s="62"/>
      <c r="L81" s="60"/>
    </row>
    <row r="82" spans="2:65" s="1" customFormat="1" ht="6.95" customHeight="1">
      <c r="B82" s="40"/>
      <c r="C82" s="62"/>
      <c r="D82" s="62"/>
      <c r="E82" s="62"/>
      <c r="F82" s="62"/>
      <c r="G82" s="62"/>
      <c r="H82" s="62"/>
      <c r="I82" s="171"/>
      <c r="J82" s="62"/>
      <c r="K82" s="62"/>
      <c r="L82" s="60"/>
    </row>
    <row r="83" spans="2:65" s="1" customFormat="1">
      <c r="B83" s="40"/>
      <c r="C83" s="64" t="s">
        <v>31</v>
      </c>
      <c r="D83" s="62"/>
      <c r="E83" s="62"/>
      <c r="F83" s="172" t="str">
        <f>E17</f>
        <v>Obec Květnice</v>
      </c>
      <c r="G83" s="62"/>
      <c r="H83" s="62"/>
      <c r="I83" s="173" t="s">
        <v>37</v>
      </c>
      <c r="J83" s="172" t="str">
        <f>E23</f>
        <v>MK Profi Hradec Králové s.r.o.</v>
      </c>
      <c r="K83" s="62"/>
      <c r="L83" s="60"/>
    </row>
    <row r="84" spans="2:65" s="1" customFormat="1" ht="14.45" customHeight="1">
      <c r="B84" s="40"/>
      <c r="C84" s="64" t="s">
        <v>35</v>
      </c>
      <c r="D84" s="62"/>
      <c r="E84" s="62"/>
      <c r="F84" s="172" t="str">
        <f>IF(E20="","",E20)</f>
        <v/>
      </c>
      <c r="G84" s="62"/>
      <c r="H84" s="62"/>
      <c r="I84" s="171"/>
      <c r="J84" s="62"/>
      <c r="K84" s="62"/>
      <c r="L84" s="60"/>
    </row>
    <row r="85" spans="2:65" s="1" customFormat="1" ht="10.35" customHeight="1">
      <c r="B85" s="40"/>
      <c r="C85" s="62"/>
      <c r="D85" s="62"/>
      <c r="E85" s="62"/>
      <c r="F85" s="62"/>
      <c r="G85" s="62"/>
      <c r="H85" s="62"/>
      <c r="I85" s="171"/>
      <c r="J85" s="62"/>
      <c r="K85" s="62"/>
      <c r="L85" s="60"/>
    </row>
    <row r="86" spans="2:65" s="10" customFormat="1" ht="29.25" customHeight="1">
      <c r="B86" s="174"/>
      <c r="C86" s="175" t="s">
        <v>150</v>
      </c>
      <c r="D86" s="176" t="s">
        <v>60</v>
      </c>
      <c r="E86" s="176" t="s">
        <v>56</v>
      </c>
      <c r="F86" s="176" t="s">
        <v>151</v>
      </c>
      <c r="G86" s="176" t="s">
        <v>152</v>
      </c>
      <c r="H86" s="176" t="s">
        <v>153</v>
      </c>
      <c r="I86" s="177" t="s">
        <v>154</v>
      </c>
      <c r="J86" s="176" t="s">
        <v>140</v>
      </c>
      <c r="K86" s="178" t="s">
        <v>155</v>
      </c>
      <c r="L86" s="179"/>
      <c r="M86" s="80" t="s">
        <v>156</v>
      </c>
      <c r="N86" s="81" t="s">
        <v>45</v>
      </c>
      <c r="O86" s="81" t="s">
        <v>157</v>
      </c>
      <c r="P86" s="81" t="s">
        <v>158</v>
      </c>
      <c r="Q86" s="81" t="s">
        <v>159</v>
      </c>
      <c r="R86" s="81" t="s">
        <v>160</v>
      </c>
      <c r="S86" s="81" t="s">
        <v>161</v>
      </c>
      <c r="T86" s="82" t="s">
        <v>162</v>
      </c>
    </row>
    <row r="87" spans="2:65" s="1" customFormat="1" ht="29.25" customHeight="1">
      <c r="B87" s="40"/>
      <c r="C87" s="86" t="s">
        <v>141</v>
      </c>
      <c r="D87" s="62"/>
      <c r="E87" s="62"/>
      <c r="F87" s="62"/>
      <c r="G87" s="62"/>
      <c r="H87" s="62"/>
      <c r="I87" s="171"/>
      <c r="J87" s="180">
        <f>BK87</f>
        <v>0</v>
      </c>
      <c r="K87" s="62"/>
      <c r="L87" s="60"/>
      <c r="M87" s="83"/>
      <c r="N87" s="84"/>
      <c r="O87" s="84"/>
      <c r="P87" s="181">
        <f>P88</f>
        <v>0</v>
      </c>
      <c r="Q87" s="84"/>
      <c r="R87" s="181">
        <f>R88</f>
        <v>0</v>
      </c>
      <c r="S87" s="84"/>
      <c r="T87" s="182">
        <f>T88</f>
        <v>0</v>
      </c>
      <c r="AT87" s="23" t="s">
        <v>74</v>
      </c>
      <c r="AU87" s="23" t="s">
        <v>142</v>
      </c>
      <c r="BK87" s="183">
        <f>BK88</f>
        <v>0</v>
      </c>
    </row>
    <row r="88" spans="2:65" s="11" customFormat="1" ht="37.35" customHeight="1">
      <c r="B88" s="184"/>
      <c r="C88" s="185"/>
      <c r="D88" s="186" t="s">
        <v>74</v>
      </c>
      <c r="E88" s="187" t="s">
        <v>224</v>
      </c>
      <c r="F88" s="187" t="s">
        <v>1956</v>
      </c>
      <c r="G88" s="185"/>
      <c r="H88" s="185"/>
      <c r="I88" s="188"/>
      <c r="J88" s="189">
        <f>BK88</f>
        <v>0</v>
      </c>
      <c r="K88" s="185"/>
      <c r="L88" s="190"/>
      <c r="M88" s="191"/>
      <c r="N88" s="192"/>
      <c r="O88" s="192"/>
      <c r="P88" s="193">
        <f>P89+P133+P139+P190</f>
        <v>0</v>
      </c>
      <c r="Q88" s="192"/>
      <c r="R88" s="193">
        <f>R89+R133+R139+R190</f>
        <v>0</v>
      </c>
      <c r="S88" s="192"/>
      <c r="T88" s="194">
        <f>T89+T133+T139+T190</f>
        <v>0</v>
      </c>
      <c r="AR88" s="195" t="s">
        <v>24</v>
      </c>
      <c r="AT88" s="196" t="s">
        <v>74</v>
      </c>
      <c r="AU88" s="196" t="s">
        <v>75</v>
      </c>
      <c r="AY88" s="195" t="s">
        <v>165</v>
      </c>
      <c r="BK88" s="197">
        <f>BK89+BK133+BK139+BK190</f>
        <v>0</v>
      </c>
    </row>
    <row r="89" spans="2:65" s="11" customFormat="1" ht="19.899999999999999" customHeight="1">
      <c r="B89" s="184"/>
      <c r="C89" s="185"/>
      <c r="D89" s="198" t="s">
        <v>74</v>
      </c>
      <c r="E89" s="199" t="s">
        <v>2076</v>
      </c>
      <c r="F89" s="199" t="s">
        <v>1619</v>
      </c>
      <c r="G89" s="185"/>
      <c r="H89" s="185"/>
      <c r="I89" s="188"/>
      <c r="J89" s="200">
        <f>BK89</f>
        <v>0</v>
      </c>
      <c r="K89" s="185"/>
      <c r="L89" s="190"/>
      <c r="M89" s="191"/>
      <c r="N89" s="192"/>
      <c r="O89" s="192"/>
      <c r="P89" s="193">
        <f>SUM(P90:P132)</f>
        <v>0</v>
      </c>
      <c r="Q89" s="192"/>
      <c r="R89" s="193">
        <f>SUM(R90:R132)</f>
        <v>0</v>
      </c>
      <c r="S89" s="192"/>
      <c r="T89" s="194">
        <f>SUM(T90:T132)</f>
        <v>0</v>
      </c>
      <c r="AR89" s="195" t="s">
        <v>24</v>
      </c>
      <c r="AT89" s="196" t="s">
        <v>74</v>
      </c>
      <c r="AU89" s="196" t="s">
        <v>24</v>
      </c>
      <c r="AY89" s="195" t="s">
        <v>165</v>
      </c>
      <c r="BK89" s="197">
        <f>SUM(BK90:BK132)</f>
        <v>0</v>
      </c>
    </row>
    <row r="90" spans="2:65" s="1" customFormat="1" ht="22.5" customHeight="1">
      <c r="B90" s="40"/>
      <c r="C90" s="213" t="s">
        <v>24</v>
      </c>
      <c r="D90" s="213" t="s">
        <v>224</v>
      </c>
      <c r="E90" s="214" t="s">
        <v>1620</v>
      </c>
      <c r="F90" s="215" t="s">
        <v>1621</v>
      </c>
      <c r="G90" s="216" t="s">
        <v>190</v>
      </c>
      <c r="H90" s="217">
        <v>150</v>
      </c>
      <c r="I90" s="218"/>
      <c r="J90" s="219">
        <f t="shared" ref="J90:J132" si="0">ROUND(I90*H90,2)</f>
        <v>0</v>
      </c>
      <c r="K90" s="215" t="s">
        <v>22</v>
      </c>
      <c r="L90" s="220"/>
      <c r="M90" s="221" t="s">
        <v>22</v>
      </c>
      <c r="N90" s="222" t="s">
        <v>46</v>
      </c>
      <c r="O90" s="41"/>
      <c r="P90" s="210">
        <f t="shared" ref="P90:P132" si="1">O90*H90</f>
        <v>0</v>
      </c>
      <c r="Q90" s="210">
        <v>0</v>
      </c>
      <c r="R90" s="210">
        <f t="shared" ref="R90:R132" si="2">Q90*H90</f>
        <v>0</v>
      </c>
      <c r="S90" s="210">
        <v>0</v>
      </c>
      <c r="T90" s="211">
        <f t="shared" ref="T90:T132" si="3">S90*H90</f>
        <v>0</v>
      </c>
      <c r="AR90" s="23" t="s">
        <v>1622</v>
      </c>
      <c r="AT90" s="23" t="s">
        <v>224</v>
      </c>
      <c r="AU90" s="23" t="s">
        <v>84</v>
      </c>
      <c r="AY90" s="23" t="s">
        <v>165</v>
      </c>
      <c r="BE90" s="212">
        <f t="shared" ref="BE90:BE132" si="4">IF(N90="základní",J90,0)</f>
        <v>0</v>
      </c>
      <c r="BF90" s="212">
        <f t="shared" ref="BF90:BF132" si="5">IF(N90="snížená",J90,0)</f>
        <v>0</v>
      </c>
      <c r="BG90" s="212">
        <f t="shared" ref="BG90:BG132" si="6">IF(N90="zákl. přenesená",J90,0)</f>
        <v>0</v>
      </c>
      <c r="BH90" s="212">
        <f t="shared" ref="BH90:BH132" si="7">IF(N90="sníž. přenesená",J90,0)</f>
        <v>0</v>
      </c>
      <c r="BI90" s="212">
        <f t="shared" ref="BI90:BI132" si="8">IF(N90="nulová",J90,0)</f>
        <v>0</v>
      </c>
      <c r="BJ90" s="23" t="s">
        <v>24</v>
      </c>
      <c r="BK90" s="212">
        <f t="shared" ref="BK90:BK132" si="9">ROUND(I90*H90,2)</f>
        <v>0</v>
      </c>
      <c r="BL90" s="23" t="s">
        <v>658</v>
      </c>
      <c r="BM90" s="23" t="s">
        <v>2077</v>
      </c>
    </row>
    <row r="91" spans="2:65" s="1" customFormat="1" ht="22.5" customHeight="1">
      <c r="B91" s="40"/>
      <c r="C91" s="213" t="s">
        <v>84</v>
      </c>
      <c r="D91" s="213" t="s">
        <v>224</v>
      </c>
      <c r="E91" s="214" t="s">
        <v>1630</v>
      </c>
      <c r="F91" s="215" t="s">
        <v>1631</v>
      </c>
      <c r="G91" s="216" t="s">
        <v>443</v>
      </c>
      <c r="H91" s="217">
        <v>22</v>
      </c>
      <c r="I91" s="218"/>
      <c r="J91" s="219">
        <f t="shared" si="0"/>
        <v>0</v>
      </c>
      <c r="K91" s="215" t="s">
        <v>22</v>
      </c>
      <c r="L91" s="220"/>
      <c r="M91" s="221" t="s">
        <v>22</v>
      </c>
      <c r="N91" s="222" t="s">
        <v>46</v>
      </c>
      <c r="O91" s="41"/>
      <c r="P91" s="210">
        <f t="shared" si="1"/>
        <v>0</v>
      </c>
      <c r="Q91" s="210">
        <v>0</v>
      </c>
      <c r="R91" s="210">
        <f t="shared" si="2"/>
        <v>0</v>
      </c>
      <c r="S91" s="210">
        <v>0</v>
      </c>
      <c r="T91" s="211">
        <f t="shared" si="3"/>
        <v>0</v>
      </c>
      <c r="AR91" s="23" t="s">
        <v>1622</v>
      </c>
      <c r="AT91" s="23" t="s">
        <v>224</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658</v>
      </c>
      <c r="BM91" s="23" t="s">
        <v>2078</v>
      </c>
    </row>
    <row r="92" spans="2:65" s="1" customFormat="1" ht="22.5" customHeight="1">
      <c r="B92" s="40"/>
      <c r="C92" s="213" t="s">
        <v>176</v>
      </c>
      <c r="D92" s="213" t="s">
        <v>224</v>
      </c>
      <c r="E92" s="214" t="s">
        <v>2079</v>
      </c>
      <c r="F92" s="215" t="s">
        <v>2080</v>
      </c>
      <c r="G92" s="216" t="s">
        <v>190</v>
      </c>
      <c r="H92" s="217">
        <v>60</v>
      </c>
      <c r="I92" s="218"/>
      <c r="J92" s="219">
        <f t="shared" si="0"/>
        <v>0</v>
      </c>
      <c r="K92" s="215" t="s">
        <v>22</v>
      </c>
      <c r="L92" s="220"/>
      <c r="M92" s="221" t="s">
        <v>22</v>
      </c>
      <c r="N92" s="222" t="s">
        <v>46</v>
      </c>
      <c r="O92" s="41"/>
      <c r="P92" s="210">
        <f t="shared" si="1"/>
        <v>0</v>
      </c>
      <c r="Q92" s="210">
        <v>0</v>
      </c>
      <c r="R92" s="210">
        <f t="shared" si="2"/>
        <v>0</v>
      </c>
      <c r="S92" s="210">
        <v>0</v>
      </c>
      <c r="T92" s="211">
        <f t="shared" si="3"/>
        <v>0</v>
      </c>
      <c r="AR92" s="23" t="s">
        <v>1622</v>
      </c>
      <c r="AT92" s="23" t="s">
        <v>224</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658</v>
      </c>
      <c r="BM92" s="23" t="s">
        <v>2081</v>
      </c>
    </row>
    <row r="93" spans="2:65" s="1" customFormat="1" ht="22.5" customHeight="1">
      <c r="B93" s="40"/>
      <c r="C93" s="213" t="s">
        <v>171</v>
      </c>
      <c r="D93" s="213" t="s">
        <v>224</v>
      </c>
      <c r="E93" s="214" t="s">
        <v>1633</v>
      </c>
      <c r="F93" s="215" t="s">
        <v>1634</v>
      </c>
      <c r="G93" s="216" t="s">
        <v>190</v>
      </c>
      <c r="H93" s="217">
        <v>100</v>
      </c>
      <c r="I93" s="218"/>
      <c r="J93" s="219">
        <f t="shared" si="0"/>
        <v>0</v>
      </c>
      <c r="K93" s="215" t="s">
        <v>22</v>
      </c>
      <c r="L93" s="220"/>
      <c r="M93" s="221" t="s">
        <v>22</v>
      </c>
      <c r="N93" s="222" t="s">
        <v>46</v>
      </c>
      <c r="O93" s="41"/>
      <c r="P93" s="210">
        <f t="shared" si="1"/>
        <v>0</v>
      </c>
      <c r="Q93" s="210">
        <v>0</v>
      </c>
      <c r="R93" s="210">
        <f t="shared" si="2"/>
        <v>0</v>
      </c>
      <c r="S93" s="210">
        <v>0</v>
      </c>
      <c r="T93" s="211">
        <f t="shared" si="3"/>
        <v>0</v>
      </c>
      <c r="AR93" s="23" t="s">
        <v>1622</v>
      </c>
      <c r="AT93" s="23" t="s">
        <v>224</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658</v>
      </c>
      <c r="BM93" s="23" t="s">
        <v>2082</v>
      </c>
    </row>
    <row r="94" spans="2:65" s="1" customFormat="1" ht="22.5" customHeight="1">
      <c r="B94" s="40"/>
      <c r="C94" s="213" t="s">
        <v>183</v>
      </c>
      <c r="D94" s="213" t="s">
        <v>224</v>
      </c>
      <c r="E94" s="214" t="s">
        <v>1636</v>
      </c>
      <c r="F94" s="215" t="s">
        <v>1637</v>
      </c>
      <c r="G94" s="216" t="s">
        <v>190</v>
      </c>
      <c r="H94" s="217">
        <v>20</v>
      </c>
      <c r="I94" s="218"/>
      <c r="J94" s="219">
        <f t="shared" si="0"/>
        <v>0</v>
      </c>
      <c r="K94" s="215" t="s">
        <v>22</v>
      </c>
      <c r="L94" s="220"/>
      <c r="M94" s="221" t="s">
        <v>22</v>
      </c>
      <c r="N94" s="222" t="s">
        <v>46</v>
      </c>
      <c r="O94" s="41"/>
      <c r="P94" s="210">
        <f t="shared" si="1"/>
        <v>0</v>
      </c>
      <c r="Q94" s="210">
        <v>0</v>
      </c>
      <c r="R94" s="210">
        <f t="shared" si="2"/>
        <v>0</v>
      </c>
      <c r="S94" s="210">
        <v>0</v>
      </c>
      <c r="T94" s="211">
        <f t="shared" si="3"/>
        <v>0</v>
      </c>
      <c r="AR94" s="23" t="s">
        <v>1622</v>
      </c>
      <c r="AT94" s="23" t="s">
        <v>224</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658</v>
      </c>
      <c r="BM94" s="23" t="s">
        <v>2083</v>
      </c>
    </row>
    <row r="95" spans="2:65" s="1" customFormat="1" ht="22.5" customHeight="1">
      <c r="B95" s="40"/>
      <c r="C95" s="213" t="s">
        <v>187</v>
      </c>
      <c r="D95" s="213" t="s">
        <v>224</v>
      </c>
      <c r="E95" s="214" t="s">
        <v>1639</v>
      </c>
      <c r="F95" s="215" t="s">
        <v>1640</v>
      </c>
      <c r="G95" s="216" t="s">
        <v>190</v>
      </c>
      <c r="H95" s="217">
        <v>20</v>
      </c>
      <c r="I95" s="218"/>
      <c r="J95" s="219">
        <f t="shared" si="0"/>
        <v>0</v>
      </c>
      <c r="K95" s="215" t="s">
        <v>22</v>
      </c>
      <c r="L95" s="220"/>
      <c r="M95" s="221" t="s">
        <v>22</v>
      </c>
      <c r="N95" s="222" t="s">
        <v>46</v>
      </c>
      <c r="O95" s="41"/>
      <c r="P95" s="210">
        <f t="shared" si="1"/>
        <v>0</v>
      </c>
      <c r="Q95" s="210">
        <v>0</v>
      </c>
      <c r="R95" s="210">
        <f t="shared" si="2"/>
        <v>0</v>
      </c>
      <c r="S95" s="210">
        <v>0</v>
      </c>
      <c r="T95" s="211">
        <f t="shared" si="3"/>
        <v>0</v>
      </c>
      <c r="AR95" s="23" t="s">
        <v>1622</v>
      </c>
      <c r="AT95" s="23" t="s">
        <v>224</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658</v>
      </c>
      <c r="BM95" s="23" t="s">
        <v>2084</v>
      </c>
    </row>
    <row r="96" spans="2:65" s="1" customFormat="1" ht="22.5" customHeight="1">
      <c r="B96" s="40"/>
      <c r="C96" s="213" t="s">
        <v>192</v>
      </c>
      <c r="D96" s="213" t="s">
        <v>224</v>
      </c>
      <c r="E96" s="214" t="s">
        <v>2085</v>
      </c>
      <c r="F96" s="215" t="s">
        <v>2086</v>
      </c>
      <c r="G96" s="216" t="s">
        <v>190</v>
      </c>
      <c r="H96" s="217">
        <v>60</v>
      </c>
      <c r="I96" s="218"/>
      <c r="J96" s="219">
        <f t="shared" si="0"/>
        <v>0</v>
      </c>
      <c r="K96" s="215" t="s">
        <v>22</v>
      </c>
      <c r="L96" s="220"/>
      <c r="M96" s="221" t="s">
        <v>22</v>
      </c>
      <c r="N96" s="222" t="s">
        <v>46</v>
      </c>
      <c r="O96" s="41"/>
      <c r="P96" s="210">
        <f t="shared" si="1"/>
        <v>0</v>
      </c>
      <c r="Q96" s="210">
        <v>0</v>
      </c>
      <c r="R96" s="210">
        <f t="shared" si="2"/>
        <v>0</v>
      </c>
      <c r="S96" s="210">
        <v>0</v>
      </c>
      <c r="T96" s="211">
        <f t="shared" si="3"/>
        <v>0</v>
      </c>
      <c r="AR96" s="23" t="s">
        <v>1622</v>
      </c>
      <c r="AT96" s="23" t="s">
        <v>224</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658</v>
      </c>
      <c r="BM96" s="23" t="s">
        <v>2087</v>
      </c>
    </row>
    <row r="97" spans="2:65" s="1" customFormat="1" ht="22.5" customHeight="1">
      <c r="B97" s="40"/>
      <c r="C97" s="213" t="s">
        <v>197</v>
      </c>
      <c r="D97" s="213" t="s">
        <v>224</v>
      </c>
      <c r="E97" s="214" t="s">
        <v>2088</v>
      </c>
      <c r="F97" s="215" t="s">
        <v>2089</v>
      </c>
      <c r="G97" s="216" t="s">
        <v>443</v>
      </c>
      <c r="H97" s="217">
        <v>12</v>
      </c>
      <c r="I97" s="218"/>
      <c r="J97" s="219">
        <f t="shared" si="0"/>
        <v>0</v>
      </c>
      <c r="K97" s="215" t="s">
        <v>22</v>
      </c>
      <c r="L97" s="220"/>
      <c r="M97" s="221" t="s">
        <v>22</v>
      </c>
      <c r="N97" s="222" t="s">
        <v>46</v>
      </c>
      <c r="O97" s="41"/>
      <c r="P97" s="210">
        <f t="shared" si="1"/>
        <v>0</v>
      </c>
      <c r="Q97" s="210">
        <v>0</v>
      </c>
      <c r="R97" s="210">
        <f t="shared" si="2"/>
        <v>0</v>
      </c>
      <c r="S97" s="210">
        <v>0</v>
      </c>
      <c r="T97" s="211">
        <f t="shared" si="3"/>
        <v>0</v>
      </c>
      <c r="AR97" s="23" t="s">
        <v>1622</v>
      </c>
      <c r="AT97" s="23" t="s">
        <v>224</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658</v>
      </c>
      <c r="BM97" s="23" t="s">
        <v>2090</v>
      </c>
    </row>
    <row r="98" spans="2:65" s="1" customFormat="1" ht="22.5" customHeight="1">
      <c r="B98" s="40"/>
      <c r="C98" s="213" t="s">
        <v>201</v>
      </c>
      <c r="D98" s="213" t="s">
        <v>224</v>
      </c>
      <c r="E98" s="214" t="s">
        <v>1642</v>
      </c>
      <c r="F98" s="215" t="s">
        <v>1643</v>
      </c>
      <c r="G98" s="216" t="s">
        <v>443</v>
      </c>
      <c r="H98" s="217">
        <v>378</v>
      </c>
      <c r="I98" s="218"/>
      <c r="J98" s="219">
        <f t="shared" si="0"/>
        <v>0</v>
      </c>
      <c r="K98" s="215" t="s">
        <v>22</v>
      </c>
      <c r="L98" s="220"/>
      <c r="M98" s="221" t="s">
        <v>22</v>
      </c>
      <c r="N98" s="222" t="s">
        <v>46</v>
      </c>
      <c r="O98" s="41"/>
      <c r="P98" s="210">
        <f t="shared" si="1"/>
        <v>0</v>
      </c>
      <c r="Q98" s="210">
        <v>0</v>
      </c>
      <c r="R98" s="210">
        <f t="shared" si="2"/>
        <v>0</v>
      </c>
      <c r="S98" s="210">
        <v>0</v>
      </c>
      <c r="T98" s="211">
        <f t="shared" si="3"/>
        <v>0</v>
      </c>
      <c r="AR98" s="23" t="s">
        <v>1622</v>
      </c>
      <c r="AT98" s="23" t="s">
        <v>224</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658</v>
      </c>
      <c r="BM98" s="23" t="s">
        <v>2091</v>
      </c>
    </row>
    <row r="99" spans="2:65" s="1" customFormat="1" ht="22.5" customHeight="1">
      <c r="B99" s="40"/>
      <c r="C99" s="213" t="s">
        <v>29</v>
      </c>
      <c r="D99" s="213" t="s">
        <v>224</v>
      </c>
      <c r="E99" s="214" t="s">
        <v>1958</v>
      </c>
      <c r="F99" s="215" t="s">
        <v>1959</v>
      </c>
      <c r="G99" s="216" t="s">
        <v>443</v>
      </c>
      <c r="H99" s="217">
        <v>25</v>
      </c>
      <c r="I99" s="218"/>
      <c r="J99" s="219">
        <f t="shared" si="0"/>
        <v>0</v>
      </c>
      <c r="K99" s="215" t="s">
        <v>22</v>
      </c>
      <c r="L99" s="220"/>
      <c r="M99" s="221" t="s">
        <v>22</v>
      </c>
      <c r="N99" s="222" t="s">
        <v>46</v>
      </c>
      <c r="O99" s="41"/>
      <c r="P99" s="210">
        <f t="shared" si="1"/>
        <v>0</v>
      </c>
      <c r="Q99" s="210">
        <v>0</v>
      </c>
      <c r="R99" s="210">
        <f t="shared" si="2"/>
        <v>0</v>
      </c>
      <c r="S99" s="210">
        <v>0</v>
      </c>
      <c r="T99" s="211">
        <f t="shared" si="3"/>
        <v>0</v>
      </c>
      <c r="AR99" s="23" t="s">
        <v>1622</v>
      </c>
      <c r="AT99" s="23" t="s">
        <v>224</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658</v>
      </c>
      <c r="BM99" s="23" t="s">
        <v>2092</v>
      </c>
    </row>
    <row r="100" spans="2:65" s="1" customFormat="1" ht="22.5" customHeight="1">
      <c r="B100" s="40"/>
      <c r="C100" s="213" t="s">
        <v>208</v>
      </c>
      <c r="D100" s="213" t="s">
        <v>224</v>
      </c>
      <c r="E100" s="214" t="s">
        <v>2093</v>
      </c>
      <c r="F100" s="215" t="s">
        <v>2094</v>
      </c>
      <c r="G100" s="216" t="s">
        <v>443</v>
      </c>
      <c r="H100" s="217">
        <v>5</v>
      </c>
      <c r="I100" s="218"/>
      <c r="J100" s="219">
        <f t="shared" si="0"/>
        <v>0</v>
      </c>
      <c r="K100" s="215" t="s">
        <v>22</v>
      </c>
      <c r="L100" s="220"/>
      <c r="M100" s="221" t="s">
        <v>22</v>
      </c>
      <c r="N100" s="222" t="s">
        <v>46</v>
      </c>
      <c r="O100" s="41"/>
      <c r="P100" s="210">
        <f t="shared" si="1"/>
        <v>0</v>
      </c>
      <c r="Q100" s="210">
        <v>0</v>
      </c>
      <c r="R100" s="210">
        <f t="shared" si="2"/>
        <v>0</v>
      </c>
      <c r="S100" s="210">
        <v>0</v>
      </c>
      <c r="T100" s="211">
        <f t="shared" si="3"/>
        <v>0</v>
      </c>
      <c r="AR100" s="23" t="s">
        <v>1622</v>
      </c>
      <c r="AT100" s="23" t="s">
        <v>224</v>
      </c>
      <c r="AU100" s="23" t="s">
        <v>84</v>
      </c>
      <c r="AY100" s="23" t="s">
        <v>165</v>
      </c>
      <c r="BE100" s="212">
        <f t="shared" si="4"/>
        <v>0</v>
      </c>
      <c r="BF100" s="212">
        <f t="shared" si="5"/>
        <v>0</v>
      </c>
      <c r="BG100" s="212">
        <f t="shared" si="6"/>
        <v>0</v>
      </c>
      <c r="BH100" s="212">
        <f t="shared" si="7"/>
        <v>0</v>
      </c>
      <c r="BI100" s="212">
        <f t="shared" si="8"/>
        <v>0</v>
      </c>
      <c r="BJ100" s="23" t="s">
        <v>24</v>
      </c>
      <c r="BK100" s="212">
        <f t="shared" si="9"/>
        <v>0</v>
      </c>
      <c r="BL100" s="23" t="s">
        <v>658</v>
      </c>
      <c r="BM100" s="23" t="s">
        <v>2095</v>
      </c>
    </row>
    <row r="101" spans="2:65" s="1" customFormat="1" ht="22.5" customHeight="1">
      <c r="B101" s="40"/>
      <c r="C101" s="201" t="s">
        <v>212</v>
      </c>
      <c r="D101" s="201" t="s">
        <v>167</v>
      </c>
      <c r="E101" s="202" t="s">
        <v>2096</v>
      </c>
      <c r="F101" s="203" t="s">
        <v>2097</v>
      </c>
      <c r="G101" s="204" t="s">
        <v>443</v>
      </c>
      <c r="H101" s="205">
        <v>3</v>
      </c>
      <c r="I101" s="206"/>
      <c r="J101" s="207">
        <f t="shared" si="0"/>
        <v>0</v>
      </c>
      <c r="K101" s="203" t="s">
        <v>22</v>
      </c>
      <c r="L101" s="60"/>
      <c r="M101" s="208" t="s">
        <v>22</v>
      </c>
      <c r="N101" s="209" t="s">
        <v>46</v>
      </c>
      <c r="O101" s="41"/>
      <c r="P101" s="210">
        <f t="shared" si="1"/>
        <v>0</v>
      </c>
      <c r="Q101" s="210">
        <v>0</v>
      </c>
      <c r="R101" s="210">
        <f t="shared" si="2"/>
        <v>0</v>
      </c>
      <c r="S101" s="210">
        <v>0</v>
      </c>
      <c r="T101" s="211">
        <f t="shared" si="3"/>
        <v>0</v>
      </c>
      <c r="AR101" s="23" t="s">
        <v>658</v>
      </c>
      <c r="AT101" s="23" t="s">
        <v>167</v>
      </c>
      <c r="AU101" s="23" t="s">
        <v>84</v>
      </c>
      <c r="AY101" s="23" t="s">
        <v>165</v>
      </c>
      <c r="BE101" s="212">
        <f t="shared" si="4"/>
        <v>0</v>
      </c>
      <c r="BF101" s="212">
        <f t="shared" si="5"/>
        <v>0</v>
      </c>
      <c r="BG101" s="212">
        <f t="shared" si="6"/>
        <v>0</v>
      </c>
      <c r="BH101" s="212">
        <f t="shared" si="7"/>
        <v>0</v>
      </c>
      <c r="BI101" s="212">
        <f t="shared" si="8"/>
        <v>0</v>
      </c>
      <c r="BJ101" s="23" t="s">
        <v>24</v>
      </c>
      <c r="BK101" s="212">
        <f t="shared" si="9"/>
        <v>0</v>
      </c>
      <c r="BL101" s="23" t="s">
        <v>658</v>
      </c>
      <c r="BM101" s="23" t="s">
        <v>2098</v>
      </c>
    </row>
    <row r="102" spans="2:65" s="1" customFormat="1" ht="22.5" customHeight="1">
      <c r="B102" s="40"/>
      <c r="C102" s="201" t="s">
        <v>216</v>
      </c>
      <c r="D102" s="201" t="s">
        <v>167</v>
      </c>
      <c r="E102" s="202" t="s">
        <v>2099</v>
      </c>
      <c r="F102" s="203" t="s">
        <v>2100</v>
      </c>
      <c r="G102" s="204" t="s">
        <v>443</v>
      </c>
      <c r="H102" s="205">
        <v>19</v>
      </c>
      <c r="I102" s="206"/>
      <c r="J102" s="207">
        <f t="shared" si="0"/>
        <v>0</v>
      </c>
      <c r="K102" s="203" t="s">
        <v>22</v>
      </c>
      <c r="L102" s="60"/>
      <c r="M102" s="208" t="s">
        <v>22</v>
      </c>
      <c r="N102" s="209" t="s">
        <v>46</v>
      </c>
      <c r="O102" s="41"/>
      <c r="P102" s="210">
        <f t="shared" si="1"/>
        <v>0</v>
      </c>
      <c r="Q102" s="210">
        <v>0</v>
      </c>
      <c r="R102" s="210">
        <f t="shared" si="2"/>
        <v>0</v>
      </c>
      <c r="S102" s="210">
        <v>0</v>
      </c>
      <c r="T102" s="211">
        <f t="shared" si="3"/>
        <v>0</v>
      </c>
      <c r="AR102" s="23" t="s">
        <v>658</v>
      </c>
      <c r="AT102" s="23" t="s">
        <v>167</v>
      </c>
      <c r="AU102" s="23" t="s">
        <v>84</v>
      </c>
      <c r="AY102" s="23" t="s">
        <v>165</v>
      </c>
      <c r="BE102" s="212">
        <f t="shared" si="4"/>
        <v>0</v>
      </c>
      <c r="BF102" s="212">
        <f t="shared" si="5"/>
        <v>0</v>
      </c>
      <c r="BG102" s="212">
        <f t="shared" si="6"/>
        <v>0</v>
      </c>
      <c r="BH102" s="212">
        <f t="shared" si="7"/>
        <v>0</v>
      </c>
      <c r="BI102" s="212">
        <f t="shared" si="8"/>
        <v>0</v>
      </c>
      <c r="BJ102" s="23" t="s">
        <v>24</v>
      </c>
      <c r="BK102" s="212">
        <f t="shared" si="9"/>
        <v>0</v>
      </c>
      <c r="BL102" s="23" t="s">
        <v>658</v>
      </c>
      <c r="BM102" s="23" t="s">
        <v>2101</v>
      </c>
    </row>
    <row r="103" spans="2:65" s="1" customFormat="1" ht="22.5" customHeight="1">
      <c r="B103" s="40"/>
      <c r="C103" s="213" t="s">
        <v>220</v>
      </c>
      <c r="D103" s="213" t="s">
        <v>224</v>
      </c>
      <c r="E103" s="214" t="s">
        <v>1714</v>
      </c>
      <c r="F103" s="215" t="s">
        <v>1715</v>
      </c>
      <c r="G103" s="216" t="s">
        <v>190</v>
      </c>
      <c r="H103" s="217">
        <v>11</v>
      </c>
      <c r="I103" s="218"/>
      <c r="J103" s="219">
        <f t="shared" si="0"/>
        <v>0</v>
      </c>
      <c r="K103" s="215" t="s">
        <v>22</v>
      </c>
      <c r="L103" s="220"/>
      <c r="M103" s="221" t="s">
        <v>22</v>
      </c>
      <c r="N103" s="222" t="s">
        <v>46</v>
      </c>
      <c r="O103" s="41"/>
      <c r="P103" s="210">
        <f t="shared" si="1"/>
        <v>0</v>
      </c>
      <c r="Q103" s="210">
        <v>0</v>
      </c>
      <c r="R103" s="210">
        <f t="shared" si="2"/>
        <v>0</v>
      </c>
      <c r="S103" s="210">
        <v>0</v>
      </c>
      <c r="T103" s="211">
        <f t="shared" si="3"/>
        <v>0</v>
      </c>
      <c r="AR103" s="23" t="s">
        <v>1622</v>
      </c>
      <c r="AT103" s="23" t="s">
        <v>224</v>
      </c>
      <c r="AU103" s="23" t="s">
        <v>84</v>
      </c>
      <c r="AY103" s="23" t="s">
        <v>165</v>
      </c>
      <c r="BE103" s="212">
        <f t="shared" si="4"/>
        <v>0</v>
      </c>
      <c r="BF103" s="212">
        <f t="shared" si="5"/>
        <v>0</v>
      </c>
      <c r="BG103" s="212">
        <f t="shared" si="6"/>
        <v>0</v>
      </c>
      <c r="BH103" s="212">
        <f t="shared" si="7"/>
        <v>0</v>
      </c>
      <c r="BI103" s="212">
        <f t="shared" si="8"/>
        <v>0</v>
      </c>
      <c r="BJ103" s="23" t="s">
        <v>24</v>
      </c>
      <c r="BK103" s="212">
        <f t="shared" si="9"/>
        <v>0</v>
      </c>
      <c r="BL103" s="23" t="s">
        <v>658</v>
      </c>
      <c r="BM103" s="23" t="s">
        <v>2102</v>
      </c>
    </row>
    <row r="104" spans="2:65" s="1" customFormat="1" ht="22.5" customHeight="1">
      <c r="B104" s="40"/>
      <c r="C104" s="213" t="s">
        <v>10</v>
      </c>
      <c r="D104" s="213" t="s">
        <v>224</v>
      </c>
      <c r="E104" s="214" t="s">
        <v>2103</v>
      </c>
      <c r="F104" s="215" t="s">
        <v>2104</v>
      </c>
      <c r="G104" s="216" t="s">
        <v>190</v>
      </c>
      <c r="H104" s="217">
        <v>8</v>
      </c>
      <c r="I104" s="218"/>
      <c r="J104" s="219">
        <f t="shared" si="0"/>
        <v>0</v>
      </c>
      <c r="K104" s="215" t="s">
        <v>22</v>
      </c>
      <c r="L104" s="220"/>
      <c r="M104" s="221" t="s">
        <v>22</v>
      </c>
      <c r="N104" s="222" t="s">
        <v>46</v>
      </c>
      <c r="O104" s="41"/>
      <c r="P104" s="210">
        <f t="shared" si="1"/>
        <v>0</v>
      </c>
      <c r="Q104" s="210">
        <v>0</v>
      </c>
      <c r="R104" s="210">
        <f t="shared" si="2"/>
        <v>0</v>
      </c>
      <c r="S104" s="210">
        <v>0</v>
      </c>
      <c r="T104" s="211">
        <f t="shared" si="3"/>
        <v>0</v>
      </c>
      <c r="AR104" s="23" t="s">
        <v>1622</v>
      </c>
      <c r="AT104" s="23" t="s">
        <v>224</v>
      </c>
      <c r="AU104" s="23" t="s">
        <v>84</v>
      </c>
      <c r="AY104" s="23" t="s">
        <v>165</v>
      </c>
      <c r="BE104" s="212">
        <f t="shared" si="4"/>
        <v>0</v>
      </c>
      <c r="BF104" s="212">
        <f t="shared" si="5"/>
        <v>0</v>
      </c>
      <c r="BG104" s="212">
        <f t="shared" si="6"/>
        <v>0</v>
      </c>
      <c r="BH104" s="212">
        <f t="shared" si="7"/>
        <v>0</v>
      </c>
      <c r="BI104" s="212">
        <f t="shared" si="8"/>
        <v>0</v>
      </c>
      <c r="BJ104" s="23" t="s">
        <v>24</v>
      </c>
      <c r="BK104" s="212">
        <f t="shared" si="9"/>
        <v>0</v>
      </c>
      <c r="BL104" s="23" t="s">
        <v>658</v>
      </c>
      <c r="BM104" s="23" t="s">
        <v>2105</v>
      </c>
    </row>
    <row r="105" spans="2:65" s="1" customFormat="1" ht="22.5" customHeight="1">
      <c r="B105" s="40"/>
      <c r="C105" s="213" t="s">
        <v>229</v>
      </c>
      <c r="D105" s="213" t="s">
        <v>224</v>
      </c>
      <c r="E105" s="214" t="s">
        <v>2106</v>
      </c>
      <c r="F105" s="215" t="s">
        <v>2107</v>
      </c>
      <c r="G105" s="216" t="s">
        <v>190</v>
      </c>
      <c r="H105" s="217">
        <v>82</v>
      </c>
      <c r="I105" s="218"/>
      <c r="J105" s="219">
        <f t="shared" si="0"/>
        <v>0</v>
      </c>
      <c r="K105" s="215" t="s">
        <v>22</v>
      </c>
      <c r="L105" s="220"/>
      <c r="M105" s="221" t="s">
        <v>22</v>
      </c>
      <c r="N105" s="222" t="s">
        <v>46</v>
      </c>
      <c r="O105" s="41"/>
      <c r="P105" s="210">
        <f t="shared" si="1"/>
        <v>0</v>
      </c>
      <c r="Q105" s="210">
        <v>0</v>
      </c>
      <c r="R105" s="210">
        <f t="shared" si="2"/>
        <v>0</v>
      </c>
      <c r="S105" s="210">
        <v>0</v>
      </c>
      <c r="T105" s="211">
        <f t="shared" si="3"/>
        <v>0</v>
      </c>
      <c r="AR105" s="23" t="s">
        <v>1622</v>
      </c>
      <c r="AT105" s="23" t="s">
        <v>224</v>
      </c>
      <c r="AU105" s="23" t="s">
        <v>84</v>
      </c>
      <c r="AY105" s="23" t="s">
        <v>165</v>
      </c>
      <c r="BE105" s="212">
        <f t="shared" si="4"/>
        <v>0</v>
      </c>
      <c r="BF105" s="212">
        <f t="shared" si="5"/>
        <v>0</v>
      </c>
      <c r="BG105" s="212">
        <f t="shared" si="6"/>
        <v>0</v>
      </c>
      <c r="BH105" s="212">
        <f t="shared" si="7"/>
        <v>0</v>
      </c>
      <c r="BI105" s="212">
        <f t="shared" si="8"/>
        <v>0</v>
      </c>
      <c r="BJ105" s="23" t="s">
        <v>24</v>
      </c>
      <c r="BK105" s="212">
        <f t="shared" si="9"/>
        <v>0</v>
      </c>
      <c r="BL105" s="23" t="s">
        <v>658</v>
      </c>
      <c r="BM105" s="23" t="s">
        <v>2108</v>
      </c>
    </row>
    <row r="106" spans="2:65" s="1" customFormat="1" ht="22.5" customHeight="1">
      <c r="B106" s="40"/>
      <c r="C106" s="213" t="s">
        <v>233</v>
      </c>
      <c r="D106" s="213" t="s">
        <v>224</v>
      </c>
      <c r="E106" s="214" t="s">
        <v>2109</v>
      </c>
      <c r="F106" s="215" t="s">
        <v>2110</v>
      </c>
      <c r="G106" s="216" t="s">
        <v>190</v>
      </c>
      <c r="H106" s="217">
        <v>73</v>
      </c>
      <c r="I106" s="218"/>
      <c r="J106" s="219">
        <f t="shared" si="0"/>
        <v>0</v>
      </c>
      <c r="K106" s="215" t="s">
        <v>22</v>
      </c>
      <c r="L106" s="220"/>
      <c r="M106" s="221" t="s">
        <v>22</v>
      </c>
      <c r="N106" s="222" t="s">
        <v>46</v>
      </c>
      <c r="O106" s="41"/>
      <c r="P106" s="210">
        <f t="shared" si="1"/>
        <v>0</v>
      </c>
      <c r="Q106" s="210">
        <v>0</v>
      </c>
      <c r="R106" s="210">
        <f t="shared" si="2"/>
        <v>0</v>
      </c>
      <c r="S106" s="210">
        <v>0</v>
      </c>
      <c r="T106" s="211">
        <f t="shared" si="3"/>
        <v>0</v>
      </c>
      <c r="AR106" s="23" t="s">
        <v>1622</v>
      </c>
      <c r="AT106" s="23" t="s">
        <v>224</v>
      </c>
      <c r="AU106" s="23" t="s">
        <v>84</v>
      </c>
      <c r="AY106" s="23" t="s">
        <v>165</v>
      </c>
      <c r="BE106" s="212">
        <f t="shared" si="4"/>
        <v>0</v>
      </c>
      <c r="BF106" s="212">
        <f t="shared" si="5"/>
        <v>0</v>
      </c>
      <c r="BG106" s="212">
        <f t="shared" si="6"/>
        <v>0</v>
      </c>
      <c r="BH106" s="212">
        <f t="shared" si="7"/>
        <v>0</v>
      </c>
      <c r="BI106" s="212">
        <f t="shared" si="8"/>
        <v>0</v>
      </c>
      <c r="BJ106" s="23" t="s">
        <v>24</v>
      </c>
      <c r="BK106" s="212">
        <f t="shared" si="9"/>
        <v>0</v>
      </c>
      <c r="BL106" s="23" t="s">
        <v>658</v>
      </c>
      <c r="BM106" s="23" t="s">
        <v>2111</v>
      </c>
    </row>
    <row r="107" spans="2:65" s="1" customFormat="1" ht="22.5" customHeight="1">
      <c r="B107" s="40"/>
      <c r="C107" s="213" t="s">
        <v>242</v>
      </c>
      <c r="D107" s="213" t="s">
        <v>224</v>
      </c>
      <c r="E107" s="214" t="s">
        <v>1720</v>
      </c>
      <c r="F107" s="215" t="s">
        <v>1721</v>
      </c>
      <c r="G107" s="216" t="s">
        <v>190</v>
      </c>
      <c r="H107" s="217">
        <v>733</v>
      </c>
      <c r="I107" s="218"/>
      <c r="J107" s="219">
        <f t="shared" si="0"/>
        <v>0</v>
      </c>
      <c r="K107" s="215" t="s">
        <v>22</v>
      </c>
      <c r="L107" s="220"/>
      <c r="M107" s="221" t="s">
        <v>22</v>
      </c>
      <c r="N107" s="222" t="s">
        <v>46</v>
      </c>
      <c r="O107" s="41"/>
      <c r="P107" s="210">
        <f t="shared" si="1"/>
        <v>0</v>
      </c>
      <c r="Q107" s="210">
        <v>0</v>
      </c>
      <c r="R107" s="210">
        <f t="shared" si="2"/>
        <v>0</v>
      </c>
      <c r="S107" s="210">
        <v>0</v>
      </c>
      <c r="T107" s="211">
        <f t="shared" si="3"/>
        <v>0</v>
      </c>
      <c r="AR107" s="23" t="s">
        <v>1622</v>
      </c>
      <c r="AT107" s="23" t="s">
        <v>224</v>
      </c>
      <c r="AU107" s="23" t="s">
        <v>84</v>
      </c>
      <c r="AY107" s="23" t="s">
        <v>165</v>
      </c>
      <c r="BE107" s="212">
        <f t="shared" si="4"/>
        <v>0</v>
      </c>
      <c r="BF107" s="212">
        <f t="shared" si="5"/>
        <v>0</v>
      </c>
      <c r="BG107" s="212">
        <f t="shared" si="6"/>
        <v>0</v>
      </c>
      <c r="BH107" s="212">
        <f t="shared" si="7"/>
        <v>0</v>
      </c>
      <c r="BI107" s="212">
        <f t="shared" si="8"/>
        <v>0</v>
      </c>
      <c r="BJ107" s="23" t="s">
        <v>24</v>
      </c>
      <c r="BK107" s="212">
        <f t="shared" si="9"/>
        <v>0</v>
      </c>
      <c r="BL107" s="23" t="s">
        <v>658</v>
      </c>
      <c r="BM107" s="23" t="s">
        <v>2112</v>
      </c>
    </row>
    <row r="108" spans="2:65" s="1" customFormat="1" ht="22.5" customHeight="1">
      <c r="B108" s="40"/>
      <c r="C108" s="213" t="s">
        <v>250</v>
      </c>
      <c r="D108" s="213" t="s">
        <v>224</v>
      </c>
      <c r="E108" s="214" t="s">
        <v>1723</v>
      </c>
      <c r="F108" s="215" t="s">
        <v>1724</v>
      </c>
      <c r="G108" s="216" t="s">
        <v>190</v>
      </c>
      <c r="H108" s="217">
        <v>57</v>
      </c>
      <c r="I108" s="218"/>
      <c r="J108" s="219">
        <f t="shared" si="0"/>
        <v>0</v>
      </c>
      <c r="K108" s="215" t="s">
        <v>22</v>
      </c>
      <c r="L108" s="220"/>
      <c r="M108" s="221" t="s">
        <v>22</v>
      </c>
      <c r="N108" s="222" t="s">
        <v>46</v>
      </c>
      <c r="O108" s="41"/>
      <c r="P108" s="210">
        <f t="shared" si="1"/>
        <v>0</v>
      </c>
      <c r="Q108" s="210">
        <v>0</v>
      </c>
      <c r="R108" s="210">
        <f t="shared" si="2"/>
        <v>0</v>
      </c>
      <c r="S108" s="210">
        <v>0</v>
      </c>
      <c r="T108" s="211">
        <f t="shared" si="3"/>
        <v>0</v>
      </c>
      <c r="AR108" s="23" t="s">
        <v>1622</v>
      </c>
      <c r="AT108" s="23" t="s">
        <v>224</v>
      </c>
      <c r="AU108" s="23" t="s">
        <v>84</v>
      </c>
      <c r="AY108" s="23" t="s">
        <v>165</v>
      </c>
      <c r="BE108" s="212">
        <f t="shared" si="4"/>
        <v>0</v>
      </c>
      <c r="BF108" s="212">
        <f t="shared" si="5"/>
        <v>0</v>
      </c>
      <c r="BG108" s="212">
        <f t="shared" si="6"/>
        <v>0</v>
      </c>
      <c r="BH108" s="212">
        <f t="shared" si="7"/>
        <v>0</v>
      </c>
      <c r="BI108" s="212">
        <f t="shared" si="8"/>
        <v>0</v>
      </c>
      <c r="BJ108" s="23" t="s">
        <v>24</v>
      </c>
      <c r="BK108" s="212">
        <f t="shared" si="9"/>
        <v>0</v>
      </c>
      <c r="BL108" s="23" t="s">
        <v>658</v>
      </c>
      <c r="BM108" s="23" t="s">
        <v>2113</v>
      </c>
    </row>
    <row r="109" spans="2:65" s="1" customFormat="1" ht="22.5" customHeight="1">
      <c r="B109" s="40"/>
      <c r="C109" s="213" t="s">
        <v>246</v>
      </c>
      <c r="D109" s="213" t="s">
        <v>224</v>
      </c>
      <c r="E109" s="214" t="s">
        <v>2114</v>
      </c>
      <c r="F109" s="215" t="s">
        <v>2115</v>
      </c>
      <c r="G109" s="216" t="s">
        <v>190</v>
      </c>
      <c r="H109" s="217">
        <v>93</v>
      </c>
      <c r="I109" s="218"/>
      <c r="J109" s="219">
        <f t="shared" si="0"/>
        <v>0</v>
      </c>
      <c r="K109" s="215" t="s">
        <v>22</v>
      </c>
      <c r="L109" s="220"/>
      <c r="M109" s="221" t="s">
        <v>22</v>
      </c>
      <c r="N109" s="222" t="s">
        <v>46</v>
      </c>
      <c r="O109" s="41"/>
      <c r="P109" s="210">
        <f t="shared" si="1"/>
        <v>0</v>
      </c>
      <c r="Q109" s="210">
        <v>0</v>
      </c>
      <c r="R109" s="210">
        <f t="shared" si="2"/>
        <v>0</v>
      </c>
      <c r="S109" s="210">
        <v>0</v>
      </c>
      <c r="T109" s="211">
        <f t="shared" si="3"/>
        <v>0</v>
      </c>
      <c r="AR109" s="23" t="s">
        <v>1622</v>
      </c>
      <c r="AT109" s="23" t="s">
        <v>224</v>
      </c>
      <c r="AU109" s="23" t="s">
        <v>84</v>
      </c>
      <c r="AY109" s="23" t="s">
        <v>165</v>
      </c>
      <c r="BE109" s="212">
        <f t="shared" si="4"/>
        <v>0</v>
      </c>
      <c r="BF109" s="212">
        <f t="shared" si="5"/>
        <v>0</v>
      </c>
      <c r="BG109" s="212">
        <f t="shared" si="6"/>
        <v>0</v>
      </c>
      <c r="BH109" s="212">
        <f t="shared" si="7"/>
        <v>0</v>
      </c>
      <c r="BI109" s="212">
        <f t="shared" si="8"/>
        <v>0</v>
      </c>
      <c r="BJ109" s="23" t="s">
        <v>24</v>
      </c>
      <c r="BK109" s="212">
        <f t="shared" si="9"/>
        <v>0</v>
      </c>
      <c r="BL109" s="23" t="s">
        <v>658</v>
      </c>
      <c r="BM109" s="23" t="s">
        <v>2116</v>
      </c>
    </row>
    <row r="110" spans="2:65" s="1" customFormat="1" ht="22.5" customHeight="1">
      <c r="B110" s="40"/>
      <c r="C110" s="213" t="s">
        <v>9</v>
      </c>
      <c r="D110" s="213" t="s">
        <v>224</v>
      </c>
      <c r="E110" s="214" t="s">
        <v>2117</v>
      </c>
      <c r="F110" s="215" t="s">
        <v>2118</v>
      </c>
      <c r="G110" s="216" t="s">
        <v>190</v>
      </c>
      <c r="H110" s="217">
        <v>125</v>
      </c>
      <c r="I110" s="218"/>
      <c r="J110" s="219">
        <f t="shared" si="0"/>
        <v>0</v>
      </c>
      <c r="K110" s="215" t="s">
        <v>22</v>
      </c>
      <c r="L110" s="220"/>
      <c r="M110" s="221" t="s">
        <v>22</v>
      </c>
      <c r="N110" s="222" t="s">
        <v>46</v>
      </c>
      <c r="O110" s="41"/>
      <c r="P110" s="210">
        <f t="shared" si="1"/>
        <v>0</v>
      </c>
      <c r="Q110" s="210">
        <v>0</v>
      </c>
      <c r="R110" s="210">
        <f t="shared" si="2"/>
        <v>0</v>
      </c>
      <c r="S110" s="210">
        <v>0</v>
      </c>
      <c r="T110" s="211">
        <f t="shared" si="3"/>
        <v>0</v>
      </c>
      <c r="AR110" s="23" t="s">
        <v>1622</v>
      </c>
      <c r="AT110" s="23" t="s">
        <v>224</v>
      </c>
      <c r="AU110" s="23" t="s">
        <v>84</v>
      </c>
      <c r="AY110" s="23" t="s">
        <v>165</v>
      </c>
      <c r="BE110" s="212">
        <f t="shared" si="4"/>
        <v>0</v>
      </c>
      <c r="BF110" s="212">
        <f t="shared" si="5"/>
        <v>0</v>
      </c>
      <c r="BG110" s="212">
        <f t="shared" si="6"/>
        <v>0</v>
      </c>
      <c r="BH110" s="212">
        <f t="shared" si="7"/>
        <v>0</v>
      </c>
      <c r="BI110" s="212">
        <f t="shared" si="8"/>
        <v>0</v>
      </c>
      <c r="BJ110" s="23" t="s">
        <v>24</v>
      </c>
      <c r="BK110" s="212">
        <f t="shared" si="9"/>
        <v>0</v>
      </c>
      <c r="BL110" s="23" t="s">
        <v>658</v>
      </c>
      <c r="BM110" s="23" t="s">
        <v>2119</v>
      </c>
    </row>
    <row r="111" spans="2:65" s="1" customFormat="1" ht="22.5" customHeight="1">
      <c r="B111" s="40"/>
      <c r="C111" s="213" t="s">
        <v>257</v>
      </c>
      <c r="D111" s="213" t="s">
        <v>224</v>
      </c>
      <c r="E111" s="214" t="s">
        <v>1726</v>
      </c>
      <c r="F111" s="215" t="s">
        <v>1727</v>
      </c>
      <c r="G111" s="216" t="s">
        <v>190</v>
      </c>
      <c r="H111" s="217">
        <v>65</v>
      </c>
      <c r="I111" s="218"/>
      <c r="J111" s="219">
        <f t="shared" si="0"/>
        <v>0</v>
      </c>
      <c r="K111" s="215" t="s">
        <v>22</v>
      </c>
      <c r="L111" s="220"/>
      <c r="M111" s="221" t="s">
        <v>22</v>
      </c>
      <c r="N111" s="222" t="s">
        <v>46</v>
      </c>
      <c r="O111" s="41"/>
      <c r="P111" s="210">
        <f t="shared" si="1"/>
        <v>0</v>
      </c>
      <c r="Q111" s="210">
        <v>0</v>
      </c>
      <c r="R111" s="210">
        <f t="shared" si="2"/>
        <v>0</v>
      </c>
      <c r="S111" s="210">
        <v>0</v>
      </c>
      <c r="T111" s="211">
        <f t="shared" si="3"/>
        <v>0</v>
      </c>
      <c r="AR111" s="23" t="s">
        <v>1622</v>
      </c>
      <c r="AT111" s="23" t="s">
        <v>224</v>
      </c>
      <c r="AU111" s="23" t="s">
        <v>84</v>
      </c>
      <c r="AY111" s="23" t="s">
        <v>165</v>
      </c>
      <c r="BE111" s="212">
        <f t="shared" si="4"/>
        <v>0</v>
      </c>
      <c r="BF111" s="212">
        <f t="shared" si="5"/>
        <v>0</v>
      </c>
      <c r="BG111" s="212">
        <f t="shared" si="6"/>
        <v>0</v>
      </c>
      <c r="BH111" s="212">
        <f t="shared" si="7"/>
        <v>0</v>
      </c>
      <c r="BI111" s="212">
        <f t="shared" si="8"/>
        <v>0</v>
      </c>
      <c r="BJ111" s="23" t="s">
        <v>24</v>
      </c>
      <c r="BK111" s="212">
        <f t="shared" si="9"/>
        <v>0</v>
      </c>
      <c r="BL111" s="23" t="s">
        <v>658</v>
      </c>
      <c r="BM111" s="23" t="s">
        <v>2120</v>
      </c>
    </row>
    <row r="112" spans="2:65" s="1" customFormat="1" ht="22.5" customHeight="1">
      <c r="B112" s="40"/>
      <c r="C112" s="213" t="s">
        <v>261</v>
      </c>
      <c r="D112" s="213" t="s">
        <v>224</v>
      </c>
      <c r="E112" s="214" t="s">
        <v>2121</v>
      </c>
      <c r="F112" s="215" t="s">
        <v>2122</v>
      </c>
      <c r="G112" s="216" t="s">
        <v>190</v>
      </c>
      <c r="H112" s="217">
        <v>77</v>
      </c>
      <c r="I112" s="218"/>
      <c r="J112" s="219">
        <f t="shared" si="0"/>
        <v>0</v>
      </c>
      <c r="K112" s="215" t="s">
        <v>22</v>
      </c>
      <c r="L112" s="220"/>
      <c r="M112" s="221" t="s">
        <v>22</v>
      </c>
      <c r="N112" s="222" t="s">
        <v>46</v>
      </c>
      <c r="O112" s="41"/>
      <c r="P112" s="210">
        <f t="shared" si="1"/>
        <v>0</v>
      </c>
      <c r="Q112" s="210">
        <v>0</v>
      </c>
      <c r="R112" s="210">
        <f t="shared" si="2"/>
        <v>0</v>
      </c>
      <c r="S112" s="210">
        <v>0</v>
      </c>
      <c r="T112" s="211">
        <f t="shared" si="3"/>
        <v>0</v>
      </c>
      <c r="AR112" s="23" t="s">
        <v>1622</v>
      </c>
      <c r="AT112" s="23" t="s">
        <v>224</v>
      </c>
      <c r="AU112" s="23" t="s">
        <v>84</v>
      </c>
      <c r="AY112" s="23" t="s">
        <v>165</v>
      </c>
      <c r="BE112" s="212">
        <f t="shared" si="4"/>
        <v>0</v>
      </c>
      <c r="BF112" s="212">
        <f t="shared" si="5"/>
        <v>0</v>
      </c>
      <c r="BG112" s="212">
        <f t="shared" si="6"/>
        <v>0</v>
      </c>
      <c r="BH112" s="212">
        <f t="shared" si="7"/>
        <v>0</v>
      </c>
      <c r="BI112" s="212">
        <f t="shared" si="8"/>
        <v>0</v>
      </c>
      <c r="BJ112" s="23" t="s">
        <v>24</v>
      </c>
      <c r="BK112" s="212">
        <f t="shared" si="9"/>
        <v>0</v>
      </c>
      <c r="BL112" s="23" t="s">
        <v>658</v>
      </c>
      <c r="BM112" s="23" t="s">
        <v>2123</v>
      </c>
    </row>
    <row r="113" spans="2:65" s="1" customFormat="1" ht="22.5" customHeight="1">
      <c r="B113" s="40"/>
      <c r="C113" s="213" t="s">
        <v>266</v>
      </c>
      <c r="D113" s="213" t="s">
        <v>224</v>
      </c>
      <c r="E113" s="214" t="s">
        <v>2124</v>
      </c>
      <c r="F113" s="215" t="s">
        <v>2125</v>
      </c>
      <c r="G113" s="216" t="s">
        <v>190</v>
      </c>
      <c r="H113" s="217">
        <v>11</v>
      </c>
      <c r="I113" s="218"/>
      <c r="J113" s="219">
        <f t="shared" si="0"/>
        <v>0</v>
      </c>
      <c r="K113" s="215" t="s">
        <v>22</v>
      </c>
      <c r="L113" s="220"/>
      <c r="M113" s="221" t="s">
        <v>22</v>
      </c>
      <c r="N113" s="222" t="s">
        <v>46</v>
      </c>
      <c r="O113" s="41"/>
      <c r="P113" s="210">
        <f t="shared" si="1"/>
        <v>0</v>
      </c>
      <c r="Q113" s="210">
        <v>0</v>
      </c>
      <c r="R113" s="210">
        <f t="shared" si="2"/>
        <v>0</v>
      </c>
      <c r="S113" s="210">
        <v>0</v>
      </c>
      <c r="T113" s="211">
        <f t="shared" si="3"/>
        <v>0</v>
      </c>
      <c r="AR113" s="23" t="s">
        <v>1622</v>
      </c>
      <c r="AT113" s="23" t="s">
        <v>224</v>
      </c>
      <c r="AU113" s="23" t="s">
        <v>84</v>
      </c>
      <c r="AY113" s="23" t="s">
        <v>165</v>
      </c>
      <c r="BE113" s="212">
        <f t="shared" si="4"/>
        <v>0</v>
      </c>
      <c r="BF113" s="212">
        <f t="shared" si="5"/>
        <v>0</v>
      </c>
      <c r="BG113" s="212">
        <f t="shared" si="6"/>
        <v>0</v>
      </c>
      <c r="BH113" s="212">
        <f t="shared" si="7"/>
        <v>0</v>
      </c>
      <c r="BI113" s="212">
        <f t="shared" si="8"/>
        <v>0</v>
      </c>
      <c r="BJ113" s="23" t="s">
        <v>24</v>
      </c>
      <c r="BK113" s="212">
        <f t="shared" si="9"/>
        <v>0</v>
      </c>
      <c r="BL113" s="23" t="s">
        <v>658</v>
      </c>
      <c r="BM113" s="23" t="s">
        <v>2126</v>
      </c>
    </row>
    <row r="114" spans="2:65" s="1" customFormat="1" ht="22.5" customHeight="1">
      <c r="B114" s="40"/>
      <c r="C114" s="213" t="s">
        <v>270</v>
      </c>
      <c r="D114" s="213" t="s">
        <v>224</v>
      </c>
      <c r="E114" s="214" t="s">
        <v>2127</v>
      </c>
      <c r="F114" s="215" t="s">
        <v>2128</v>
      </c>
      <c r="G114" s="216" t="s">
        <v>190</v>
      </c>
      <c r="H114" s="217">
        <v>45</v>
      </c>
      <c r="I114" s="218"/>
      <c r="J114" s="219">
        <f t="shared" si="0"/>
        <v>0</v>
      </c>
      <c r="K114" s="215" t="s">
        <v>22</v>
      </c>
      <c r="L114" s="220"/>
      <c r="M114" s="221" t="s">
        <v>22</v>
      </c>
      <c r="N114" s="222" t="s">
        <v>46</v>
      </c>
      <c r="O114" s="41"/>
      <c r="P114" s="210">
        <f t="shared" si="1"/>
        <v>0</v>
      </c>
      <c r="Q114" s="210">
        <v>0</v>
      </c>
      <c r="R114" s="210">
        <f t="shared" si="2"/>
        <v>0</v>
      </c>
      <c r="S114" s="210">
        <v>0</v>
      </c>
      <c r="T114" s="211">
        <f t="shared" si="3"/>
        <v>0</v>
      </c>
      <c r="AR114" s="23" t="s">
        <v>1622</v>
      </c>
      <c r="AT114" s="23" t="s">
        <v>224</v>
      </c>
      <c r="AU114" s="23" t="s">
        <v>84</v>
      </c>
      <c r="AY114" s="23" t="s">
        <v>165</v>
      </c>
      <c r="BE114" s="212">
        <f t="shared" si="4"/>
        <v>0</v>
      </c>
      <c r="BF114" s="212">
        <f t="shared" si="5"/>
        <v>0</v>
      </c>
      <c r="BG114" s="212">
        <f t="shared" si="6"/>
        <v>0</v>
      </c>
      <c r="BH114" s="212">
        <f t="shared" si="7"/>
        <v>0</v>
      </c>
      <c r="BI114" s="212">
        <f t="shared" si="8"/>
        <v>0</v>
      </c>
      <c r="BJ114" s="23" t="s">
        <v>24</v>
      </c>
      <c r="BK114" s="212">
        <f t="shared" si="9"/>
        <v>0</v>
      </c>
      <c r="BL114" s="23" t="s">
        <v>658</v>
      </c>
      <c r="BM114" s="23" t="s">
        <v>2129</v>
      </c>
    </row>
    <row r="115" spans="2:65" s="1" customFormat="1" ht="22.5" customHeight="1">
      <c r="B115" s="40"/>
      <c r="C115" s="213" t="s">
        <v>272</v>
      </c>
      <c r="D115" s="213" t="s">
        <v>224</v>
      </c>
      <c r="E115" s="214" t="s">
        <v>2130</v>
      </c>
      <c r="F115" s="215" t="s">
        <v>2131</v>
      </c>
      <c r="G115" s="216" t="s">
        <v>190</v>
      </c>
      <c r="H115" s="217">
        <v>115</v>
      </c>
      <c r="I115" s="218"/>
      <c r="J115" s="219">
        <f t="shared" si="0"/>
        <v>0</v>
      </c>
      <c r="K115" s="215" t="s">
        <v>22</v>
      </c>
      <c r="L115" s="220"/>
      <c r="M115" s="221" t="s">
        <v>22</v>
      </c>
      <c r="N115" s="222" t="s">
        <v>46</v>
      </c>
      <c r="O115" s="41"/>
      <c r="P115" s="210">
        <f t="shared" si="1"/>
        <v>0</v>
      </c>
      <c r="Q115" s="210">
        <v>0</v>
      </c>
      <c r="R115" s="210">
        <f t="shared" si="2"/>
        <v>0</v>
      </c>
      <c r="S115" s="210">
        <v>0</v>
      </c>
      <c r="T115" s="211">
        <f t="shared" si="3"/>
        <v>0</v>
      </c>
      <c r="AR115" s="23" t="s">
        <v>1622</v>
      </c>
      <c r="AT115" s="23" t="s">
        <v>224</v>
      </c>
      <c r="AU115" s="23" t="s">
        <v>84</v>
      </c>
      <c r="AY115" s="23" t="s">
        <v>165</v>
      </c>
      <c r="BE115" s="212">
        <f t="shared" si="4"/>
        <v>0</v>
      </c>
      <c r="BF115" s="212">
        <f t="shared" si="5"/>
        <v>0</v>
      </c>
      <c r="BG115" s="212">
        <f t="shared" si="6"/>
        <v>0</v>
      </c>
      <c r="BH115" s="212">
        <f t="shared" si="7"/>
        <v>0</v>
      </c>
      <c r="BI115" s="212">
        <f t="shared" si="8"/>
        <v>0</v>
      </c>
      <c r="BJ115" s="23" t="s">
        <v>24</v>
      </c>
      <c r="BK115" s="212">
        <f t="shared" si="9"/>
        <v>0</v>
      </c>
      <c r="BL115" s="23" t="s">
        <v>658</v>
      </c>
      <c r="BM115" s="23" t="s">
        <v>2132</v>
      </c>
    </row>
    <row r="116" spans="2:65" s="1" customFormat="1" ht="22.5" customHeight="1">
      <c r="B116" s="40"/>
      <c r="C116" s="213" t="s">
        <v>276</v>
      </c>
      <c r="D116" s="213" t="s">
        <v>224</v>
      </c>
      <c r="E116" s="214" t="s">
        <v>2133</v>
      </c>
      <c r="F116" s="215" t="s">
        <v>2134</v>
      </c>
      <c r="G116" s="216" t="s">
        <v>190</v>
      </c>
      <c r="H116" s="217">
        <v>277</v>
      </c>
      <c r="I116" s="218"/>
      <c r="J116" s="219">
        <f t="shared" si="0"/>
        <v>0</v>
      </c>
      <c r="K116" s="215" t="s">
        <v>22</v>
      </c>
      <c r="L116" s="220"/>
      <c r="M116" s="221" t="s">
        <v>22</v>
      </c>
      <c r="N116" s="222" t="s">
        <v>46</v>
      </c>
      <c r="O116" s="41"/>
      <c r="P116" s="210">
        <f t="shared" si="1"/>
        <v>0</v>
      </c>
      <c r="Q116" s="210">
        <v>0</v>
      </c>
      <c r="R116" s="210">
        <f t="shared" si="2"/>
        <v>0</v>
      </c>
      <c r="S116" s="210">
        <v>0</v>
      </c>
      <c r="T116" s="211">
        <f t="shared" si="3"/>
        <v>0</v>
      </c>
      <c r="AR116" s="23" t="s">
        <v>1622</v>
      </c>
      <c r="AT116" s="23" t="s">
        <v>224</v>
      </c>
      <c r="AU116" s="23" t="s">
        <v>84</v>
      </c>
      <c r="AY116" s="23" t="s">
        <v>165</v>
      </c>
      <c r="BE116" s="212">
        <f t="shared" si="4"/>
        <v>0</v>
      </c>
      <c r="BF116" s="212">
        <f t="shared" si="5"/>
        <v>0</v>
      </c>
      <c r="BG116" s="212">
        <f t="shared" si="6"/>
        <v>0</v>
      </c>
      <c r="BH116" s="212">
        <f t="shared" si="7"/>
        <v>0</v>
      </c>
      <c r="BI116" s="212">
        <f t="shared" si="8"/>
        <v>0</v>
      </c>
      <c r="BJ116" s="23" t="s">
        <v>24</v>
      </c>
      <c r="BK116" s="212">
        <f t="shared" si="9"/>
        <v>0</v>
      </c>
      <c r="BL116" s="23" t="s">
        <v>658</v>
      </c>
      <c r="BM116" s="23" t="s">
        <v>2135</v>
      </c>
    </row>
    <row r="117" spans="2:65" s="1" customFormat="1" ht="22.5" customHeight="1">
      <c r="B117" s="40"/>
      <c r="C117" s="213" t="s">
        <v>280</v>
      </c>
      <c r="D117" s="213" t="s">
        <v>224</v>
      </c>
      <c r="E117" s="214" t="s">
        <v>2136</v>
      </c>
      <c r="F117" s="215" t="s">
        <v>2137</v>
      </c>
      <c r="G117" s="216" t="s">
        <v>190</v>
      </c>
      <c r="H117" s="217">
        <v>12</v>
      </c>
      <c r="I117" s="218"/>
      <c r="J117" s="219">
        <f t="shared" si="0"/>
        <v>0</v>
      </c>
      <c r="K117" s="215" t="s">
        <v>22</v>
      </c>
      <c r="L117" s="220"/>
      <c r="M117" s="221" t="s">
        <v>22</v>
      </c>
      <c r="N117" s="222" t="s">
        <v>46</v>
      </c>
      <c r="O117" s="41"/>
      <c r="P117" s="210">
        <f t="shared" si="1"/>
        <v>0</v>
      </c>
      <c r="Q117" s="210">
        <v>0</v>
      </c>
      <c r="R117" s="210">
        <f t="shared" si="2"/>
        <v>0</v>
      </c>
      <c r="S117" s="210">
        <v>0</v>
      </c>
      <c r="T117" s="211">
        <f t="shared" si="3"/>
        <v>0</v>
      </c>
      <c r="AR117" s="23" t="s">
        <v>1622</v>
      </c>
      <c r="AT117" s="23" t="s">
        <v>224</v>
      </c>
      <c r="AU117" s="23" t="s">
        <v>84</v>
      </c>
      <c r="AY117" s="23" t="s">
        <v>165</v>
      </c>
      <c r="BE117" s="212">
        <f t="shared" si="4"/>
        <v>0</v>
      </c>
      <c r="BF117" s="212">
        <f t="shared" si="5"/>
        <v>0</v>
      </c>
      <c r="BG117" s="212">
        <f t="shared" si="6"/>
        <v>0</v>
      </c>
      <c r="BH117" s="212">
        <f t="shared" si="7"/>
        <v>0</v>
      </c>
      <c r="BI117" s="212">
        <f t="shared" si="8"/>
        <v>0</v>
      </c>
      <c r="BJ117" s="23" t="s">
        <v>24</v>
      </c>
      <c r="BK117" s="212">
        <f t="shared" si="9"/>
        <v>0</v>
      </c>
      <c r="BL117" s="23" t="s">
        <v>658</v>
      </c>
      <c r="BM117" s="23" t="s">
        <v>2138</v>
      </c>
    </row>
    <row r="118" spans="2:65" s="1" customFormat="1" ht="22.5" customHeight="1">
      <c r="B118" s="40"/>
      <c r="C118" s="213" t="s">
        <v>284</v>
      </c>
      <c r="D118" s="213" t="s">
        <v>224</v>
      </c>
      <c r="E118" s="214" t="s">
        <v>2139</v>
      </c>
      <c r="F118" s="215" t="s">
        <v>2140</v>
      </c>
      <c r="G118" s="216" t="s">
        <v>190</v>
      </c>
      <c r="H118" s="217">
        <v>174</v>
      </c>
      <c r="I118" s="218"/>
      <c r="J118" s="219">
        <f t="shared" si="0"/>
        <v>0</v>
      </c>
      <c r="K118" s="215" t="s">
        <v>22</v>
      </c>
      <c r="L118" s="220"/>
      <c r="M118" s="221" t="s">
        <v>22</v>
      </c>
      <c r="N118" s="222" t="s">
        <v>46</v>
      </c>
      <c r="O118" s="41"/>
      <c r="P118" s="210">
        <f t="shared" si="1"/>
        <v>0</v>
      </c>
      <c r="Q118" s="210">
        <v>0</v>
      </c>
      <c r="R118" s="210">
        <f t="shared" si="2"/>
        <v>0</v>
      </c>
      <c r="S118" s="210">
        <v>0</v>
      </c>
      <c r="T118" s="211">
        <f t="shared" si="3"/>
        <v>0</v>
      </c>
      <c r="AR118" s="23" t="s">
        <v>1622</v>
      </c>
      <c r="AT118" s="23" t="s">
        <v>224</v>
      </c>
      <c r="AU118" s="23" t="s">
        <v>84</v>
      </c>
      <c r="AY118" s="23" t="s">
        <v>165</v>
      </c>
      <c r="BE118" s="212">
        <f t="shared" si="4"/>
        <v>0</v>
      </c>
      <c r="BF118" s="212">
        <f t="shared" si="5"/>
        <v>0</v>
      </c>
      <c r="BG118" s="212">
        <f t="shared" si="6"/>
        <v>0</v>
      </c>
      <c r="BH118" s="212">
        <f t="shared" si="7"/>
        <v>0</v>
      </c>
      <c r="BI118" s="212">
        <f t="shared" si="8"/>
        <v>0</v>
      </c>
      <c r="BJ118" s="23" t="s">
        <v>24</v>
      </c>
      <c r="BK118" s="212">
        <f t="shared" si="9"/>
        <v>0</v>
      </c>
      <c r="BL118" s="23" t="s">
        <v>658</v>
      </c>
      <c r="BM118" s="23" t="s">
        <v>2141</v>
      </c>
    </row>
    <row r="119" spans="2:65" s="1" customFormat="1" ht="22.5" customHeight="1">
      <c r="B119" s="40"/>
      <c r="C119" s="213" t="s">
        <v>288</v>
      </c>
      <c r="D119" s="213" t="s">
        <v>224</v>
      </c>
      <c r="E119" s="214" t="s">
        <v>1990</v>
      </c>
      <c r="F119" s="215" t="s">
        <v>1991</v>
      </c>
      <c r="G119" s="216" t="s">
        <v>190</v>
      </c>
      <c r="H119" s="217">
        <v>15</v>
      </c>
      <c r="I119" s="218"/>
      <c r="J119" s="219">
        <f t="shared" si="0"/>
        <v>0</v>
      </c>
      <c r="K119" s="215" t="s">
        <v>22</v>
      </c>
      <c r="L119" s="220"/>
      <c r="M119" s="221" t="s">
        <v>22</v>
      </c>
      <c r="N119" s="222" t="s">
        <v>46</v>
      </c>
      <c r="O119" s="41"/>
      <c r="P119" s="210">
        <f t="shared" si="1"/>
        <v>0</v>
      </c>
      <c r="Q119" s="210">
        <v>0</v>
      </c>
      <c r="R119" s="210">
        <f t="shared" si="2"/>
        <v>0</v>
      </c>
      <c r="S119" s="210">
        <v>0</v>
      </c>
      <c r="T119" s="211">
        <f t="shared" si="3"/>
        <v>0</v>
      </c>
      <c r="AR119" s="23" t="s">
        <v>1622</v>
      </c>
      <c r="AT119" s="23" t="s">
        <v>224</v>
      </c>
      <c r="AU119" s="23" t="s">
        <v>84</v>
      </c>
      <c r="AY119" s="23" t="s">
        <v>165</v>
      </c>
      <c r="BE119" s="212">
        <f t="shared" si="4"/>
        <v>0</v>
      </c>
      <c r="BF119" s="212">
        <f t="shared" si="5"/>
        <v>0</v>
      </c>
      <c r="BG119" s="212">
        <f t="shared" si="6"/>
        <v>0</v>
      </c>
      <c r="BH119" s="212">
        <f t="shared" si="7"/>
        <v>0</v>
      </c>
      <c r="BI119" s="212">
        <f t="shared" si="8"/>
        <v>0</v>
      </c>
      <c r="BJ119" s="23" t="s">
        <v>24</v>
      </c>
      <c r="BK119" s="212">
        <f t="shared" si="9"/>
        <v>0</v>
      </c>
      <c r="BL119" s="23" t="s">
        <v>658</v>
      </c>
      <c r="BM119" s="23" t="s">
        <v>2142</v>
      </c>
    </row>
    <row r="120" spans="2:65" s="1" customFormat="1" ht="22.5" customHeight="1">
      <c r="B120" s="40"/>
      <c r="C120" s="201" t="s">
        <v>292</v>
      </c>
      <c r="D120" s="201" t="s">
        <v>167</v>
      </c>
      <c r="E120" s="202" t="s">
        <v>1732</v>
      </c>
      <c r="F120" s="203" t="s">
        <v>2143</v>
      </c>
      <c r="G120" s="204" t="s">
        <v>443</v>
      </c>
      <c r="H120" s="205">
        <v>3</v>
      </c>
      <c r="I120" s="206"/>
      <c r="J120" s="207">
        <f t="shared" si="0"/>
        <v>0</v>
      </c>
      <c r="K120" s="203" t="s">
        <v>22</v>
      </c>
      <c r="L120" s="60"/>
      <c r="M120" s="208" t="s">
        <v>22</v>
      </c>
      <c r="N120" s="209" t="s">
        <v>46</v>
      </c>
      <c r="O120" s="41"/>
      <c r="P120" s="210">
        <f t="shared" si="1"/>
        <v>0</v>
      </c>
      <c r="Q120" s="210">
        <v>0</v>
      </c>
      <c r="R120" s="210">
        <f t="shared" si="2"/>
        <v>0</v>
      </c>
      <c r="S120" s="210">
        <v>0</v>
      </c>
      <c r="T120" s="211">
        <f t="shared" si="3"/>
        <v>0</v>
      </c>
      <c r="AR120" s="23" t="s">
        <v>658</v>
      </c>
      <c r="AT120" s="23" t="s">
        <v>167</v>
      </c>
      <c r="AU120" s="23" t="s">
        <v>84</v>
      </c>
      <c r="AY120" s="23" t="s">
        <v>165</v>
      </c>
      <c r="BE120" s="212">
        <f t="shared" si="4"/>
        <v>0</v>
      </c>
      <c r="BF120" s="212">
        <f t="shared" si="5"/>
        <v>0</v>
      </c>
      <c r="BG120" s="212">
        <f t="shared" si="6"/>
        <v>0</v>
      </c>
      <c r="BH120" s="212">
        <f t="shared" si="7"/>
        <v>0</v>
      </c>
      <c r="BI120" s="212">
        <f t="shared" si="8"/>
        <v>0</v>
      </c>
      <c r="BJ120" s="23" t="s">
        <v>24</v>
      </c>
      <c r="BK120" s="212">
        <f t="shared" si="9"/>
        <v>0</v>
      </c>
      <c r="BL120" s="23" t="s">
        <v>658</v>
      </c>
      <c r="BM120" s="23" t="s">
        <v>2144</v>
      </c>
    </row>
    <row r="121" spans="2:65" s="1" customFormat="1" ht="22.5" customHeight="1">
      <c r="B121" s="40"/>
      <c r="C121" s="201" t="s">
        <v>296</v>
      </c>
      <c r="D121" s="201" t="s">
        <v>167</v>
      </c>
      <c r="E121" s="202" t="s">
        <v>1735</v>
      </c>
      <c r="F121" s="203" t="s">
        <v>2145</v>
      </c>
      <c r="G121" s="204" t="s">
        <v>443</v>
      </c>
      <c r="H121" s="205">
        <v>21</v>
      </c>
      <c r="I121" s="206"/>
      <c r="J121" s="207">
        <f t="shared" si="0"/>
        <v>0</v>
      </c>
      <c r="K121" s="203" t="s">
        <v>22</v>
      </c>
      <c r="L121" s="60"/>
      <c r="M121" s="208" t="s">
        <v>22</v>
      </c>
      <c r="N121" s="209" t="s">
        <v>46</v>
      </c>
      <c r="O121" s="41"/>
      <c r="P121" s="210">
        <f t="shared" si="1"/>
        <v>0</v>
      </c>
      <c r="Q121" s="210">
        <v>0</v>
      </c>
      <c r="R121" s="210">
        <f t="shared" si="2"/>
        <v>0</v>
      </c>
      <c r="S121" s="210">
        <v>0</v>
      </c>
      <c r="T121" s="211">
        <f t="shared" si="3"/>
        <v>0</v>
      </c>
      <c r="AR121" s="23" t="s">
        <v>658</v>
      </c>
      <c r="AT121" s="23" t="s">
        <v>167</v>
      </c>
      <c r="AU121" s="23" t="s">
        <v>84</v>
      </c>
      <c r="AY121" s="23" t="s">
        <v>165</v>
      </c>
      <c r="BE121" s="212">
        <f t="shared" si="4"/>
        <v>0</v>
      </c>
      <c r="BF121" s="212">
        <f t="shared" si="5"/>
        <v>0</v>
      </c>
      <c r="BG121" s="212">
        <f t="shared" si="6"/>
        <v>0</v>
      </c>
      <c r="BH121" s="212">
        <f t="shared" si="7"/>
        <v>0</v>
      </c>
      <c r="BI121" s="212">
        <f t="shared" si="8"/>
        <v>0</v>
      </c>
      <c r="BJ121" s="23" t="s">
        <v>24</v>
      </c>
      <c r="BK121" s="212">
        <f t="shared" si="9"/>
        <v>0</v>
      </c>
      <c r="BL121" s="23" t="s">
        <v>658</v>
      </c>
      <c r="BM121" s="23" t="s">
        <v>2146</v>
      </c>
    </row>
    <row r="122" spans="2:65" s="1" customFormat="1" ht="22.5" customHeight="1">
      <c r="B122" s="40"/>
      <c r="C122" s="201" t="s">
        <v>300</v>
      </c>
      <c r="D122" s="201" t="s">
        <v>167</v>
      </c>
      <c r="E122" s="202" t="s">
        <v>1738</v>
      </c>
      <c r="F122" s="203" t="s">
        <v>2147</v>
      </c>
      <c r="G122" s="204" t="s">
        <v>443</v>
      </c>
      <c r="H122" s="205">
        <v>2</v>
      </c>
      <c r="I122" s="206"/>
      <c r="J122" s="207">
        <f t="shared" si="0"/>
        <v>0</v>
      </c>
      <c r="K122" s="203" t="s">
        <v>22</v>
      </c>
      <c r="L122" s="60"/>
      <c r="M122" s="208" t="s">
        <v>22</v>
      </c>
      <c r="N122" s="209" t="s">
        <v>46</v>
      </c>
      <c r="O122" s="41"/>
      <c r="P122" s="210">
        <f t="shared" si="1"/>
        <v>0</v>
      </c>
      <c r="Q122" s="210">
        <v>0</v>
      </c>
      <c r="R122" s="210">
        <f t="shared" si="2"/>
        <v>0</v>
      </c>
      <c r="S122" s="210">
        <v>0</v>
      </c>
      <c r="T122" s="211">
        <f t="shared" si="3"/>
        <v>0</v>
      </c>
      <c r="AR122" s="23" t="s">
        <v>658</v>
      </c>
      <c r="AT122" s="23" t="s">
        <v>167</v>
      </c>
      <c r="AU122" s="23" t="s">
        <v>84</v>
      </c>
      <c r="AY122" s="23" t="s">
        <v>165</v>
      </c>
      <c r="BE122" s="212">
        <f t="shared" si="4"/>
        <v>0</v>
      </c>
      <c r="BF122" s="212">
        <f t="shared" si="5"/>
        <v>0</v>
      </c>
      <c r="BG122" s="212">
        <f t="shared" si="6"/>
        <v>0</v>
      </c>
      <c r="BH122" s="212">
        <f t="shared" si="7"/>
        <v>0</v>
      </c>
      <c r="BI122" s="212">
        <f t="shared" si="8"/>
        <v>0</v>
      </c>
      <c r="BJ122" s="23" t="s">
        <v>24</v>
      </c>
      <c r="BK122" s="212">
        <f t="shared" si="9"/>
        <v>0</v>
      </c>
      <c r="BL122" s="23" t="s">
        <v>658</v>
      </c>
      <c r="BM122" s="23" t="s">
        <v>2148</v>
      </c>
    </row>
    <row r="123" spans="2:65" s="1" customFormat="1" ht="22.5" customHeight="1">
      <c r="B123" s="40"/>
      <c r="C123" s="201" t="s">
        <v>305</v>
      </c>
      <c r="D123" s="201" t="s">
        <v>167</v>
      </c>
      <c r="E123" s="202" t="s">
        <v>2149</v>
      </c>
      <c r="F123" s="203" t="s">
        <v>2150</v>
      </c>
      <c r="G123" s="204" t="s">
        <v>443</v>
      </c>
      <c r="H123" s="205">
        <v>3</v>
      </c>
      <c r="I123" s="206"/>
      <c r="J123" s="207">
        <f t="shared" si="0"/>
        <v>0</v>
      </c>
      <c r="K123" s="203" t="s">
        <v>22</v>
      </c>
      <c r="L123" s="60"/>
      <c r="M123" s="208" t="s">
        <v>22</v>
      </c>
      <c r="N123" s="209" t="s">
        <v>46</v>
      </c>
      <c r="O123" s="41"/>
      <c r="P123" s="210">
        <f t="shared" si="1"/>
        <v>0</v>
      </c>
      <c r="Q123" s="210">
        <v>0</v>
      </c>
      <c r="R123" s="210">
        <f t="shared" si="2"/>
        <v>0</v>
      </c>
      <c r="S123" s="210">
        <v>0</v>
      </c>
      <c r="T123" s="211">
        <f t="shared" si="3"/>
        <v>0</v>
      </c>
      <c r="AR123" s="23" t="s">
        <v>658</v>
      </c>
      <c r="AT123" s="23" t="s">
        <v>167</v>
      </c>
      <c r="AU123" s="23" t="s">
        <v>84</v>
      </c>
      <c r="AY123" s="23" t="s">
        <v>165</v>
      </c>
      <c r="BE123" s="212">
        <f t="shared" si="4"/>
        <v>0</v>
      </c>
      <c r="BF123" s="212">
        <f t="shared" si="5"/>
        <v>0</v>
      </c>
      <c r="BG123" s="212">
        <f t="shared" si="6"/>
        <v>0</v>
      </c>
      <c r="BH123" s="212">
        <f t="shared" si="7"/>
        <v>0</v>
      </c>
      <c r="BI123" s="212">
        <f t="shared" si="8"/>
        <v>0</v>
      </c>
      <c r="BJ123" s="23" t="s">
        <v>24</v>
      </c>
      <c r="BK123" s="212">
        <f t="shared" si="9"/>
        <v>0</v>
      </c>
      <c r="BL123" s="23" t="s">
        <v>658</v>
      </c>
      <c r="BM123" s="23" t="s">
        <v>2151</v>
      </c>
    </row>
    <row r="124" spans="2:65" s="1" customFormat="1" ht="22.5" customHeight="1">
      <c r="B124" s="40"/>
      <c r="C124" s="201" t="s">
        <v>309</v>
      </c>
      <c r="D124" s="201" t="s">
        <v>167</v>
      </c>
      <c r="E124" s="202" t="s">
        <v>2152</v>
      </c>
      <c r="F124" s="203" t="s">
        <v>2153</v>
      </c>
      <c r="G124" s="204" t="s">
        <v>443</v>
      </c>
      <c r="H124" s="205">
        <v>1</v>
      </c>
      <c r="I124" s="206"/>
      <c r="J124" s="207">
        <f t="shared" si="0"/>
        <v>0</v>
      </c>
      <c r="K124" s="203" t="s">
        <v>22</v>
      </c>
      <c r="L124" s="60"/>
      <c r="M124" s="208" t="s">
        <v>22</v>
      </c>
      <c r="N124" s="209" t="s">
        <v>46</v>
      </c>
      <c r="O124" s="41"/>
      <c r="P124" s="210">
        <f t="shared" si="1"/>
        <v>0</v>
      </c>
      <c r="Q124" s="210">
        <v>0</v>
      </c>
      <c r="R124" s="210">
        <f t="shared" si="2"/>
        <v>0</v>
      </c>
      <c r="S124" s="210">
        <v>0</v>
      </c>
      <c r="T124" s="211">
        <f t="shared" si="3"/>
        <v>0</v>
      </c>
      <c r="AR124" s="23" t="s">
        <v>658</v>
      </c>
      <c r="AT124" s="23" t="s">
        <v>167</v>
      </c>
      <c r="AU124" s="23" t="s">
        <v>84</v>
      </c>
      <c r="AY124" s="23" t="s">
        <v>165</v>
      </c>
      <c r="BE124" s="212">
        <f t="shared" si="4"/>
        <v>0</v>
      </c>
      <c r="BF124" s="212">
        <f t="shared" si="5"/>
        <v>0</v>
      </c>
      <c r="BG124" s="212">
        <f t="shared" si="6"/>
        <v>0</v>
      </c>
      <c r="BH124" s="212">
        <f t="shared" si="7"/>
        <v>0</v>
      </c>
      <c r="BI124" s="212">
        <f t="shared" si="8"/>
        <v>0</v>
      </c>
      <c r="BJ124" s="23" t="s">
        <v>24</v>
      </c>
      <c r="BK124" s="212">
        <f t="shared" si="9"/>
        <v>0</v>
      </c>
      <c r="BL124" s="23" t="s">
        <v>658</v>
      </c>
      <c r="BM124" s="23" t="s">
        <v>2154</v>
      </c>
    </row>
    <row r="125" spans="2:65" s="1" customFormat="1" ht="22.5" customHeight="1">
      <c r="B125" s="40"/>
      <c r="C125" s="201" t="s">
        <v>313</v>
      </c>
      <c r="D125" s="201" t="s">
        <v>167</v>
      </c>
      <c r="E125" s="202" t="s">
        <v>2155</v>
      </c>
      <c r="F125" s="203" t="s">
        <v>2156</v>
      </c>
      <c r="G125" s="204" t="s">
        <v>443</v>
      </c>
      <c r="H125" s="205">
        <v>1</v>
      </c>
      <c r="I125" s="206"/>
      <c r="J125" s="207">
        <f t="shared" si="0"/>
        <v>0</v>
      </c>
      <c r="K125" s="203" t="s">
        <v>22</v>
      </c>
      <c r="L125" s="60"/>
      <c r="M125" s="208" t="s">
        <v>22</v>
      </c>
      <c r="N125" s="209" t="s">
        <v>46</v>
      </c>
      <c r="O125" s="41"/>
      <c r="P125" s="210">
        <f t="shared" si="1"/>
        <v>0</v>
      </c>
      <c r="Q125" s="210">
        <v>0</v>
      </c>
      <c r="R125" s="210">
        <f t="shared" si="2"/>
        <v>0</v>
      </c>
      <c r="S125" s="210">
        <v>0</v>
      </c>
      <c r="T125" s="211">
        <f t="shared" si="3"/>
        <v>0</v>
      </c>
      <c r="AR125" s="23" t="s">
        <v>658</v>
      </c>
      <c r="AT125" s="23" t="s">
        <v>167</v>
      </c>
      <c r="AU125" s="23" t="s">
        <v>84</v>
      </c>
      <c r="AY125" s="23" t="s">
        <v>165</v>
      </c>
      <c r="BE125" s="212">
        <f t="shared" si="4"/>
        <v>0</v>
      </c>
      <c r="BF125" s="212">
        <f t="shared" si="5"/>
        <v>0</v>
      </c>
      <c r="BG125" s="212">
        <f t="shared" si="6"/>
        <v>0</v>
      </c>
      <c r="BH125" s="212">
        <f t="shared" si="7"/>
        <v>0</v>
      </c>
      <c r="BI125" s="212">
        <f t="shared" si="8"/>
        <v>0</v>
      </c>
      <c r="BJ125" s="23" t="s">
        <v>24</v>
      </c>
      <c r="BK125" s="212">
        <f t="shared" si="9"/>
        <v>0</v>
      </c>
      <c r="BL125" s="23" t="s">
        <v>658</v>
      </c>
      <c r="BM125" s="23" t="s">
        <v>2157</v>
      </c>
    </row>
    <row r="126" spans="2:65" s="1" customFormat="1" ht="22.5" customHeight="1">
      <c r="B126" s="40"/>
      <c r="C126" s="201" t="s">
        <v>317</v>
      </c>
      <c r="D126" s="201" t="s">
        <v>167</v>
      </c>
      <c r="E126" s="202" t="s">
        <v>2158</v>
      </c>
      <c r="F126" s="203" t="s">
        <v>2159</v>
      </c>
      <c r="G126" s="204" t="s">
        <v>443</v>
      </c>
      <c r="H126" s="205">
        <v>1</v>
      </c>
      <c r="I126" s="206"/>
      <c r="J126" s="207">
        <f t="shared" si="0"/>
        <v>0</v>
      </c>
      <c r="K126" s="203" t="s">
        <v>22</v>
      </c>
      <c r="L126" s="60"/>
      <c r="M126" s="208" t="s">
        <v>22</v>
      </c>
      <c r="N126" s="209" t="s">
        <v>46</v>
      </c>
      <c r="O126" s="41"/>
      <c r="P126" s="210">
        <f t="shared" si="1"/>
        <v>0</v>
      </c>
      <c r="Q126" s="210">
        <v>0</v>
      </c>
      <c r="R126" s="210">
        <f t="shared" si="2"/>
        <v>0</v>
      </c>
      <c r="S126" s="210">
        <v>0</v>
      </c>
      <c r="T126" s="211">
        <f t="shared" si="3"/>
        <v>0</v>
      </c>
      <c r="AR126" s="23" t="s">
        <v>658</v>
      </c>
      <c r="AT126" s="23" t="s">
        <v>167</v>
      </c>
      <c r="AU126" s="23" t="s">
        <v>84</v>
      </c>
      <c r="AY126" s="23" t="s">
        <v>165</v>
      </c>
      <c r="BE126" s="212">
        <f t="shared" si="4"/>
        <v>0</v>
      </c>
      <c r="BF126" s="212">
        <f t="shared" si="5"/>
        <v>0</v>
      </c>
      <c r="BG126" s="212">
        <f t="shared" si="6"/>
        <v>0</v>
      </c>
      <c r="BH126" s="212">
        <f t="shared" si="7"/>
        <v>0</v>
      </c>
      <c r="BI126" s="212">
        <f t="shared" si="8"/>
        <v>0</v>
      </c>
      <c r="BJ126" s="23" t="s">
        <v>24</v>
      </c>
      <c r="BK126" s="212">
        <f t="shared" si="9"/>
        <v>0</v>
      </c>
      <c r="BL126" s="23" t="s">
        <v>658</v>
      </c>
      <c r="BM126" s="23" t="s">
        <v>2160</v>
      </c>
    </row>
    <row r="127" spans="2:65" s="1" customFormat="1" ht="22.5" customHeight="1">
      <c r="B127" s="40"/>
      <c r="C127" s="201" t="s">
        <v>321</v>
      </c>
      <c r="D127" s="201" t="s">
        <v>167</v>
      </c>
      <c r="E127" s="202" t="s">
        <v>2161</v>
      </c>
      <c r="F127" s="203" t="s">
        <v>2162</v>
      </c>
      <c r="G127" s="204" t="s">
        <v>443</v>
      </c>
      <c r="H127" s="205">
        <v>2</v>
      </c>
      <c r="I127" s="206"/>
      <c r="J127" s="207">
        <f t="shared" si="0"/>
        <v>0</v>
      </c>
      <c r="K127" s="203" t="s">
        <v>22</v>
      </c>
      <c r="L127" s="60"/>
      <c r="M127" s="208" t="s">
        <v>22</v>
      </c>
      <c r="N127" s="209" t="s">
        <v>46</v>
      </c>
      <c r="O127" s="41"/>
      <c r="P127" s="210">
        <f t="shared" si="1"/>
        <v>0</v>
      </c>
      <c r="Q127" s="210">
        <v>0</v>
      </c>
      <c r="R127" s="210">
        <f t="shared" si="2"/>
        <v>0</v>
      </c>
      <c r="S127" s="210">
        <v>0</v>
      </c>
      <c r="T127" s="211">
        <f t="shared" si="3"/>
        <v>0</v>
      </c>
      <c r="AR127" s="23" t="s">
        <v>658</v>
      </c>
      <c r="AT127" s="23" t="s">
        <v>167</v>
      </c>
      <c r="AU127" s="23" t="s">
        <v>84</v>
      </c>
      <c r="AY127" s="23" t="s">
        <v>165</v>
      </c>
      <c r="BE127" s="212">
        <f t="shared" si="4"/>
        <v>0</v>
      </c>
      <c r="BF127" s="212">
        <f t="shared" si="5"/>
        <v>0</v>
      </c>
      <c r="BG127" s="212">
        <f t="shared" si="6"/>
        <v>0</v>
      </c>
      <c r="BH127" s="212">
        <f t="shared" si="7"/>
        <v>0</v>
      </c>
      <c r="BI127" s="212">
        <f t="shared" si="8"/>
        <v>0</v>
      </c>
      <c r="BJ127" s="23" t="s">
        <v>24</v>
      </c>
      <c r="BK127" s="212">
        <f t="shared" si="9"/>
        <v>0</v>
      </c>
      <c r="BL127" s="23" t="s">
        <v>658</v>
      </c>
      <c r="BM127" s="23" t="s">
        <v>2163</v>
      </c>
    </row>
    <row r="128" spans="2:65" s="1" customFormat="1" ht="22.5" customHeight="1">
      <c r="B128" s="40"/>
      <c r="C128" s="201" t="s">
        <v>326</v>
      </c>
      <c r="D128" s="201" t="s">
        <v>167</v>
      </c>
      <c r="E128" s="202" t="s">
        <v>2164</v>
      </c>
      <c r="F128" s="203" t="s">
        <v>2165</v>
      </c>
      <c r="G128" s="204" t="s">
        <v>443</v>
      </c>
      <c r="H128" s="205">
        <v>1</v>
      </c>
      <c r="I128" s="206"/>
      <c r="J128" s="207">
        <f t="shared" si="0"/>
        <v>0</v>
      </c>
      <c r="K128" s="203" t="s">
        <v>22</v>
      </c>
      <c r="L128" s="60"/>
      <c r="M128" s="208" t="s">
        <v>22</v>
      </c>
      <c r="N128" s="209" t="s">
        <v>46</v>
      </c>
      <c r="O128" s="41"/>
      <c r="P128" s="210">
        <f t="shared" si="1"/>
        <v>0</v>
      </c>
      <c r="Q128" s="210">
        <v>0</v>
      </c>
      <c r="R128" s="210">
        <f t="shared" si="2"/>
        <v>0</v>
      </c>
      <c r="S128" s="210">
        <v>0</v>
      </c>
      <c r="T128" s="211">
        <f t="shared" si="3"/>
        <v>0</v>
      </c>
      <c r="AR128" s="23" t="s">
        <v>658</v>
      </c>
      <c r="AT128" s="23" t="s">
        <v>167</v>
      </c>
      <c r="AU128" s="23" t="s">
        <v>84</v>
      </c>
      <c r="AY128" s="23" t="s">
        <v>165</v>
      </c>
      <c r="BE128" s="212">
        <f t="shared" si="4"/>
        <v>0</v>
      </c>
      <c r="BF128" s="212">
        <f t="shared" si="5"/>
        <v>0</v>
      </c>
      <c r="BG128" s="212">
        <f t="shared" si="6"/>
        <v>0</v>
      </c>
      <c r="BH128" s="212">
        <f t="shared" si="7"/>
        <v>0</v>
      </c>
      <c r="BI128" s="212">
        <f t="shared" si="8"/>
        <v>0</v>
      </c>
      <c r="BJ128" s="23" t="s">
        <v>24</v>
      </c>
      <c r="BK128" s="212">
        <f t="shared" si="9"/>
        <v>0</v>
      </c>
      <c r="BL128" s="23" t="s">
        <v>658</v>
      </c>
      <c r="BM128" s="23" t="s">
        <v>2166</v>
      </c>
    </row>
    <row r="129" spans="2:65" s="1" customFormat="1" ht="22.5" customHeight="1">
      <c r="B129" s="40"/>
      <c r="C129" s="201" t="s">
        <v>330</v>
      </c>
      <c r="D129" s="201" t="s">
        <v>167</v>
      </c>
      <c r="E129" s="202" t="s">
        <v>2167</v>
      </c>
      <c r="F129" s="203" t="s">
        <v>2168</v>
      </c>
      <c r="G129" s="204" t="s">
        <v>443</v>
      </c>
      <c r="H129" s="205">
        <v>1</v>
      </c>
      <c r="I129" s="206"/>
      <c r="J129" s="207">
        <f t="shared" si="0"/>
        <v>0</v>
      </c>
      <c r="K129" s="203" t="s">
        <v>22</v>
      </c>
      <c r="L129" s="60"/>
      <c r="M129" s="208" t="s">
        <v>22</v>
      </c>
      <c r="N129" s="209" t="s">
        <v>46</v>
      </c>
      <c r="O129" s="41"/>
      <c r="P129" s="210">
        <f t="shared" si="1"/>
        <v>0</v>
      </c>
      <c r="Q129" s="210">
        <v>0</v>
      </c>
      <c r="R129" s="210">
        <f t="shared" si="2"/>
        <v>0</v>
      </c>
      <c r="S129" s="210">
        <v>0</v>
      </c>
      <c r="T129" s="211">
        <f t="shared" si="3"/>
        <v>0</v>
      </c>
      <c r="AR129" s="23" t="s">
        <v>658</v>
      </c>
      <c r="AT129" s="23" t="s">
        <v>167</v>
      </c>
      <c r="AU129" s="23" t="s">
        <v>84</v>
      </c>
      <c r="AY129" s="23" t="s">
        <v>165</v>
      </c>
      <c r="BE129" s="212">
        <f t="shared" si="4"/>
        <v>0</v>
      </c>
      <c r="BF129" s="212">
        <f t="shared" si="5"/>
        <v>0</v>
      </c>
      <c r="BG129" s="212">
        <f t="shared" si="6"/>
        <v>0</v>
      </c>
      <c r="BH129" s="212">
        <f t="shared" si="7"/>
        <v>0</v>
      </c>
      <c r="BI129" s="212">
        <f t="shared" si="8"/>
        <v>0</v>
      </c>
      <c r="BJ129" s="23" t="s">
        <v>24</v>
      </c>
      <c r="BK129" s="212">
        <f t="shared" si="9"/>
        <v>0</v>
      </c>
      <c r="BL129" s="23" t="s">
        <v>658</v>
      </c>
      <c r="BM129" s="23" t="s">
        <v>2169</v>
      </c>
    </row>
    <row r="130" spans="2:65" s="1" customFormat="1" ht="22.5" customHeight="1">
      <c r="B130" s="40"/>
      <c r="C130" s="201" t="s">
        <v>335</v>
      </c>
      <c r="D130" s="201" t="s">
        <v>167</v>
      </c>
      <c r="E130" s="202" t="s">
        <v>2170</v>
      </c>
      <c r="F130" s="203" t="s">
        <v>2171</v>
      </c>
      <c r="G130" s="204" t="s">
        <v>443</v>
      </c>
      <c r="H130" s="205">
        <v>1</v>
      </c>
      <c r="I130" s="206"/>
      <c r="J130" s="207">
        <f t="shared" si="0"/>
        <v>0</v>
      </c>
      <c r="K130" s="203" t="s">
        <v>22</v>
      </c>
      <c r="L130" s="60"/>
      <c r="M130" s="208" t="s">
        <v>22</v>
      </c>
      <c r="N130" s="209" t="s">
        <v>46</v>
      </c>
      <c r="O130" s="41"/>
      <c r="P130" s="210">
        <f t="shared" si="1"/>
        <v>0</v>
      </c>
      <c r="Q130" s="210">
        <v>0</v>
      </c>
      <c r="R130" s="210">
        <f t="shared" si="2"/>
        <v>0</v>
      </c>
      <c r="S130" s="210">
        <v>0</v>
      </c>
      <c r="T130" s="211">
        <f t="shared" si="3"/>
        <v>0</v>
      </c>
      <c r="AR130" s="23" t="s">
        <v>658</v>
      </c>
      <c r="AT130" s="23" t="s">
        <v>167</v>
      </c>
      <c r="AU130" s="23" t="s">
        <v>84</v>
      </c>
      <c r="AY130" s="23" t="s">
        <v>165</v>
      </c>
      <c r="BE130" s="212">
        <f t="shared" si="4"/>
        <v>0</v>
      </c>
      <c r="BF130" s="212">
        <f t="shared" si="5"/>
        <v>0</v>
      </c>
      <c r="BG130" s="212">
        <f t="shared" si="6"/>
        <v>0</v>
      </c>
      <c r="BH130" s="212">
        <f t="shared" si="7"/>
        <v>0</v>
      </c>
      <c r="BI130" s="212">
        <f t="shared" si="8"/>
        <v>0</v>
      </c>
      <c r="BJ130" s="23" t="s">
        <v>24</v>
      </c>
      <c r="BK130" s="212">
        <f t="shared" si="9"/>
        <v>0</v>
      </c>
      <c r="BL130" s="23" t="s">
        <v>658</v>
      </c>
      <c r="BM130" s="23" t="s">
        <v>2172</v>
      </c>
    </row>
    <row r="131" spans="2:65" s="1" customFormat="1" ht="22.5" customHeight="1">
      <c r="B131" s="40"/>
      <c r="C131" s="201" t="s">
        <v>339</v>
      </c>
      <c r="D131" s="201" t="s">
        <v>167</v>
      </c>
      <c r="E131" s="202" t="s">
        <v>2173</v>
      </c>
      <c r="F131" s="203" t="s">
        <v>2174</v>
      </c>
      <c r="G131" s="204" t="s">
        <v>443</v>
      </c>
      <c r="H131" s="205">
        <v>1</v>
      </c>
      <c r="I131" s="206"/>
      <c r="J131" s="207">
        <f t="shared" si="0"/>
        <v>0</v>
      </c>
      <c r="K131" s="203" t="s">
        <v>22</v>
      </c>
      <c r="L131" s="60"/>
      <c r="M131" s="208" t="s">
        <v>22</v>
      </c>
      <c r="N131" s="209" t="s">
        <v>46</v>
      </c>
      <c r="O131" s="41"/>
      <c r="P131" s="210">
        <f t="shared" si="1"/>
        <v>0</v>
      </c>
      <c r="Q131" s="210">
        <v>0</v>
      </c>
      <c r="R131" s="210">
        <f t="shared" si="2"/>
        <v>0</v>
      </c>
      <c r="S131" s="210">
        <v>0</v>
      </c>
      <c r="T131" s="211">
        <f t="shared" si="3"/>
        <v>0</v>
      </c>
      <c r="AR131" s="23" t="s">
        <v>658</v>
      </c>
      <c r="AT131" s="23" t="s">
        <v>167</v>
      </c>
      <c r="AU131" s="23" t="s">
        <v>84</v>
      </c>
      <c r="AY131" s="23" t="s">
        <v>165</v>
      </c>
      <c r="BE131" s="212">
        <f t="shared" si="4"/>
        <v>0</v>
      </c>
      <c r="BF131" s="212">
        <f t="shared" si="5"/>
        <v>0</v>
      </c>
      <c r="BG131" s="212">
        <f t="shared" si="6"/>
        <v>0</v>
      </c>
      <c r="BH131" s="212">
        <f t="shared" si="7"/>
        <v>0</v>
      </c>
      <c r="BI131" s="212">
        <f t="shared" si="8"/>
        <v>0</v>
      </c>
      <c r="BJ131" s="23" t="s">
        <v>24</v>
      </c>
      <c r="BK131" s="212">
        <f t="shared" si="9"/>
        <v>0</v>
      </c>
      <c r="BL131" s="23" t="s">
        <v>658</v>
      </c>
      <c r="BM131" s="23" t="s">
        <v>2175</v>
      </c>
    </row>
    <row r="132" spans="2:65" s="1" customFormat="1" ht="22.5" customHeight="1">
      <c r="B132" s="40"/>
      <c r="C132" s="201" t="s">
        <v>343</v>
      </c>
      <c r="D132" s="201" t="s">
        <v>167</v>
      </c>
      <c r="E132" s="202" t="s">
        <v>1750</v>
      </c>
      <c r="F132" s="203" t="s">
        <v>1751</v>
      </c>
      <c r="G132" s="204" t="s">
        <v>443</v>
      </c>
      <c r="H132" s="205">
        <v>1</v>
      </c>
      <c r="I132" s="206"/>
      <c r="J132" s="207">
        <f t="shared" si="0"/>
        <v>0</v>
      </c>
      <c r="K132" s="203" t="s">
        <v>22</v>
      </c>
      <c r="L132" s="60"/>
      <c r="M132" s="208" t="s">
        <v>22</v>
      </c>
      <c r="N132" s="209" t="s">
        <v>46</v>
      </c>
      <c r="O132" s="41"/>
      <c r="P132" s="210">
        <f t="shared" si="1"/>
        <v>0</v>
      </c>
      <c r="Q132" s="210">
        <v>0</v>
      </c>
      <c r="R132" s="210">
        <f t="shared" si="2"/>
        <v>0</v>
      </c>
      <c r="S132" s="210">
        <v>0</v>
      </c>
      <c r="T132" s="211">
        <f t="shared" si="3"/>
        <v>0</v>
      </c>
      <c r="AR132" s="23" t="s">
        <v>658</v>
      </c>
      <c r="AT132" s="23" t="s">
        <v>167</v>
      </c>
      <c r="AU132" s="23" t="s">
        <v>84</v>
      </c>
      <c r="AY132" s="23" t="s">
        <v>165</v>
      </c>
      <c r="BE132" s="212">
        <f t="shared" si="4"/>
        <v>0</v>
      </c>
      <c r="BF132" s="212">
        <f t="shared" si="5"/>
        <v>0</v>
      </c>
      <c r="BG132" s="212">
        <f t="shared" si="6"/>
        <v>0</v>
      </c>
      <c r="BH132" s="212">
        <f t="shared" si="7"/>
        <v>0</v>
      </c>
      <c r="BI132" s="212">
        <f t="shared" si="8"/>
        <v>0</v>
      </c>
      <c r="BJ132" s="23" t="s">
        <v>24</v>
      </c>
      <c r="BK132" s="212">
        <f t="shared" si="9"/>
        <v>0</v>
      </c>
      <c r="BL132" s="23" t="s">
        <v>658</v>
      </c>
      <c r="BM132" s="23" t="s">
        <v>2176</v>
      </c>
    </row>
    <row r="133" spans="2:65" s="11" customFormat="1" ht="29.85" customHeight="1">
      <c r="B133" s="184"/>
      <c r="C133" s="185"/>
      <c r="D133" s="198" t="s">
        <v>74</v>
      </c>
      <c r="E133" s="199" t="s">
        <v>2177</v>
      </c>
      <c r="F133" s="199" t="s">
        <v>2010</v>
      </c>
      <c r="G133" s="185"/>
      <c r="H133" s="185"/>
      <c r="I133" s="188"/>
      <c r="J133" s="200">
        <f>BK133</f>
        <v>0</v>
      </c>
      <c r="K133" s="185"/>
      <c r="L133" s="190"/>
      <c r="M133" s="191"/>
      <c r="N133" s="192"/>
      <c r="O133" s="192"/>
      <c r="P133" s="193">
        <f>SUM(P134:P138)</f>
        <v>0</v>
      </c>
      <c r="Q133" s="192"/>
      <c r="R133" s="193">
        <f>SUM(R134:R138)</f>
        <v>0</v>
      </c>
      <c r="S133" s="192"/>
      <c r="T133" s="194">
        <f>SUM(T134:T138)</f>
        <v>0</v>
      </c>
      <c r="AR133" s="195" t="s">
        <v>176</v>
      </c>
      <c r="AT133" s="196" t="s">
        <v>74</v>
      </c>
      <c r="AU133" s="196" t="s">
        <v>24</v>
      </c>
      <c r="AY133" s="195" t="s">
        <v>165</v>
      </c>
      <c r="BK133" s="197">
        <f>SUM(BK134:BK138)</f>
        <v>0</v>
      </c>
    </row>
    <row r="134" spans="2:65" s="1" customFormat="1" ht="22.5" customHeight="1">
      <c r="B134" s="40"/>
      <c r="C134" s="201" t="s">
        <v>347</v>
      </c>
      <c r="D134" s="201" t="s">
        <v>167</v>
      </c>
      <c r="E134" s="202" t="s">
        <v>2011</v>
      </c>
      <c r="F134" s="203" t="s">
        <v>2012</v>
      </c>
      <c r="G134" s="204" t="s">
        <v>2013</v>
      </c>
      <c r="H134" s="205">
        <v>0.01</v>
      </c>
      <c r="I134" s="206"/>
      <c r="J134" s="207">
        <f>ROUND(I134*H134,2)</f>
        <v>0</v>
      </c>
      <c r="K134" s="203" t="s">
        <v>22</v>
      </c>
      <c r="L134" s="60"/>
      <c r="M134" s="208" t="s">
        <v>22</v>
      </c>
      <c r="N134" s="209" t="s">
        <v>46</v>
      </c>
      <c r="O134" s="41"/>
      <c r="P134" s="210">
        <f>O134*H134</f>
        <v>0</v>
      </c>
      <c r="Q134" s="210">
        <v>0</v>
      </c>
      <c r="R134" s="210">
        <f>Q134*H134</f>
        <v>0</v>
      </c>
      <c r="S134" s="210">
        <v>0</v>
      </c>
      <c r="T134" s="211">
        <f>S134*H134</f>
        <v>0</v>
      </c>
      <c r="AR134" s="23" t="s">
        <v>658</v>
      </c>
      <c r="AT134" s="23" t="s">
        <v>167</v>
      </c>
      <c r="AU134" s="23" t="s">
        <v>84</v>
      </c>
      <c r="AY134" s="23" t="s">
        <v>165</v>
      </c>
      <c r="BE134" s="212">
        <f>IF(N134="základní",J134,0)</f>
        <v>0</v>
      </c>
      <c r="BF134" s="212">
        <f>IF(N134="snížená",J134,0)</f>
        <v>0</v>
      </c>
      <c r="BG134" s="212">
        <f>IF(N134="zákl. přenesená",J134,0)</f>
        <v>0</v>
      </c>
      <c r="BH134" s="212">
        <f>IF(N134="sníž. přenesená",J134,0)</f>
        <v>0</v>
      </c>
      <c r="BI134" s="212">
        <f>IF(N134="nulová",J134,0)</f>
        <v>0</v>
      </c>
      <c r="BJ134" s="23" t="s">
        <v>24</v>
      </c>
      <c r="BK134" s="212">
        <f>ROUND(I134*H134,2)</f>
        <v>0</v>
      </c>
      <c r="BL134" s="23" t="s">
        <v>658</v>
      </c>
      <c r="BM134" s="23" t="s">
        <v>2178</v>
      </c>
    </row>
    <row r="135" spans="2:65" s="1" customFormat="1" ht="22.5" customHeight="1">
      <c r="B135" s="40"/>
      <c r="C135" s="201" t="s">
        <v>351</v>
      </c>
      <c r="D135" s="201" t="s">
        <v>167</v>
      </c>
      <c r="E135" s="202" t="s">
        <v>2024</v>
      </c>
      <c r="F135" s="203" t="s">
        <v>2025</v>
      </c>
      <c r="G135" s="204" t="s">
        <v>190</v>
      </c>
      <c r="H135" s="205">
        <v>6</v>
      </c>
      <c r="I135" s="206"/>
      <c r="J135" s="207">
        <f>ROUND(I135*H135,2)</f>
        <v>0</v>
      </c>
      <c r="K135" s="203" t="s">
        <v>22</v>
      </c>
      <c r="L135" s="60"/>
      <c r="M135" s="208" t="s">
        <v>22</v>
      </c>
      <c r="N135" s="209" t="s">
        <v>46</v>
      </c>
      <c r="O135" s="41"/>
      <c r="P135" s="210">
        <f>O135*H135</f>
        <v>0</v>
      </c>
      <c r="Q135" s="210">
        <v>0</v>
      </c>
      <c r="R135" s="210">
        <f>Q135*H135</f>
        <v>0</v>
      </c>
      <c r="S135" s="210">
        <v>0</v>
      </c>
      <c r="T135" s="211">
        <f>S135*H135</f>
        <v>0</v>
      </c>
      <c r="AR135" s="23" t="s">
        <v>658</v>
      </c>
      <c r="AT135" s="23" t="s">
        <v>167</v>
      </c>
      <c r="AU135" s="23" t="s">
        <v>84</v>
      </c>
      <c r="AY135" s="23" t="s">
        <v>165</v>
      </c>
      <c r="BE135" s="212">
        <f>IF(N135="základní",J135,0)</f>
        <v>0</v>
      </c>
      <c r="BF135" s="212">
        <f>IF(N135="snížená",J135,0)</f>
        <v>0</v>
      </c>
      <c r="BG135" s="212">
        <f>IF(N135="zákl. přenesená",J135,0)</f>
        <v>0</v>
      </c>
      <c r="BH135" s="212">
        <f>IF(N135="sníž. přenesená",J135,0)</f>
        <v>0</v>
      </c>
      <c r="BI135" s="212">
        <f>IF(N135="nulová",J135,0)</f>
        <v>0</v>
      </c>
      <c r="BJ135" s="23" t="s">
        <v>24</v>
      </c>
      <c r="BK135" s="212">
        <f>ROUND(I135*H135,2)</f>
        <v>0</v>
      </c>
      <c r="BL135" s="23" t="s">
        <v>658</v>
      </c>
      <c r="BM135" s="23" t="s">
        <v>2179</v>
      </c>
    </row>
    <row r="136" spans="2:65" s="1" customFormat="1" ht="22.5" customHeight="1">
      <c r="B136" s="40"/>
      <c r="C136" s="201" t="s">
        <v>355</v>
      </c>
      <c r="D136" s="201" t="s">
        <v>167</v>
      </c>
      <c r="E136" s="202" t="s">
        <v>2027</v>
      </c>
      <c r="F136" s="203" t="s">
        <v>2028</v>
      </c>
      <c r="G136" s="204" t="s">
        <v>190</v>
      </c>
      <c r="H136" s="205">
        <v>6</v>
      </c>
      <c r="I136" s="206"/>
      <c r="J136" s="207">
        <f>ROUND(I136*H136,2)</f>
        <v>0</v>
      </c>
      <c r="K136" s="203" t="s">
        <v>22</v>
      </c>
      <c r="L136" s="60"/>
      <c r="M136" s="208" t="s">
        <v>22</v>
      </c>
      <c r="N136" s="209" t="s">
        <v>46</v>
      </c>
      <c r="O136" s="41"/>
      <c r="P136" s="210">
        <f>O136*H136</f>
        <v>0</v>
      </c>
      <c r="Q136" s="210">
        <v>0</v>
      </c>
      <c r="R136" s="210">
        <f>Q136*H136</f>
        <v>0</v>
      </c>
      <c r="S136" s="210">
        <v>0</v>
      </c>
      <c r="T136" s="211">
        <f>S136*H136</f>
        <v>0</v>
      </c>
      <c r="AR136" s="23" t="s">
        <v>658</v>
      </c>
      <c r="AT136" s="23" t="s">
        <v>167</v>
      </c>
      <c r="AU136" s="23" t="s">
        <v>84</v>
      </c>
      <c r="AY136" s="23" t="s">
        <v>165</v>
      </c>
      <c r="BE136" s="212">
        <f>IF(N136="základní",J136,0)</f>
        <v>0</v>
      </c>
      <c r="BF136" s="212">
        <f>IF(N136="snížená",J136,0)</f>
        <v>0</v>
      </c>
      <c r="BG136" s="212">
        <f>IF(N136="zákl. přenesená",J136,0)</f>
        <v>0</v>
      </c>
      <c r="BH136" s="212">
        <f>IF(N136="sníž. přenesená",J136,0)</f>
        <v>0</v>
      </c>
      <c r="BI136" s="212">
        <f>IF(N136="nulová",J136,0)</f>
        <v>0</v>
      </c>
      <c r="BJ136" s="23" t="s">
        <v>24</v>
      </c>
      <c r="BK136" s="212">
        <f>ROUND(I136*H136,2)</f>
        <v>0</v>
      </c>
      <c r="BL136" s="23" t="s">
        <v>658</v>
      </c>
      <c r="BM136" s="23" t="s">
        <v>2180</v>
      </c>
    </row>
    <row r="137" spans="2:65" s="1" customFormat="1" ht="22.5" customHeight="1">
      <c r="B137" s="40"/>
      <c r="C137" s="201" t="s">
        <v>359</v>
      </c>
      <c r="D137" s="201" t="s">
        <v>167</v>
      </c>
      <c r="E137" s="202" t="s">
        <v>2030</v>
      </c>
      <c r="F137" s="203" t="s">
        <v>2031</v>
      </c>
      <c r="G137" s="204" t="s">
        <v>190</v>
      </c>
      <c r="H137" s="205">
        <v>15</v>
      </c>
      <c r="I137" s="206"/>
      <c r="J137" s="207">
        <f>ROUND(I137*H137,2)</f>
        <v>0</v>
      </c>
      <c r="K137" s="203" t="s">
        <v>22</v>
      </c>
      <c r="L137" s="60"/>
      <c r="M137" s="208" t="s">
        <v>22</v>
      </c>
      <c r="N137" s="209" t="s">
        <v>46</v>
      </c>
      <c r="O137" s="41"/>
      <c r="P137" s="210">
        <f>O137*H137</f>
        <v>0</v>
      </c>
      <c r="Q137" s="210">
        <v>0</v>
      </c>
      <c r="R137" s="210">
        <f>Q137*H137</f>
        <v>0</v>
      </c>
      <c r="S137" s="210">
        <v>0</v>
      </c>
      <c r="T137" s="211">
        <f>S137*H137</f>
        <v>0</v>
      </c>
      <c r="AR137" s="23" t="s">
        <v>658</v>
      </c>
      <c r="AT137" s="23" t="s">
        <v>167</v>
      </c>
      <c r="AU137" s="23" t="s">
        <v>84</v>
      </c>
      <c r="AY137" s="23" t="s">
        <v>165</v>
      </c>
      <c r="BE137" s="212">
        <f>IF(N137="základní",J137,0)</f>
        <v>0</v>
      </c>
      <c r="BF137" s="212">
        <f>IF(N137="snížená",J137,0)</f>
        <v>0</v>
      </c>
      <c r="BG137" s="212">
        <f>IF(N137="zákl. přenesená",J137,0)</f>
        <v>0</v>
      </c>
      <c r="BH137" s="212">
        <f>IF(N137="sníž. přenesená",J137,0)</f>
        <v>0</v>
      </c>
      <c r="BI137" s="212">
        <f>IF(N137="nulová",J137,0)</f>
        <v>0</v>
      </c>
      <c r="BJ137" s="23" t="s">
        <v>24</v>
      </c>
      <c r="BK137" s="212">
        <f>ROUND(I137*H137,2)</f>
        <v>0</v>
      </c>
      <c r="BL137" s="23" t="s">
        <v>658</v>
      </c>
      <c r="BM137" s="23" t="s">
        <v>2181</v>
      </c>
    </row>
    <row r="138" spans="2:65" s="1" customFormat="1" ht="22.5" customHeight="1">
      <c r="B138" s="40"/>
      <c r="C138" s="201" t="s">
        <v>363</v>
      </c>
      <c r="D138" s="201" t="s">
        <v>167</v>
      </c>
      <c r="E138" s="202" t="s">
        <v>2033</v>
      </c>
      <c r="F138" s="203" t="s">
        <v>2034</v>
      </c>
      <c r="G138" s="204" t="s">
        <v>190</v>
      </c>
      <c r="H138" s="205">
        <v>6</v>
      </c>
      <c r="I138" s="206"/>
      <c r="J138" s="207">
        <f>ROUND(I138*H138,2)</f>
        <v>0</v>
      </c>
      <c r="K138" s="203" t="s">
        <v>22</v>
      </c>
      <c r="L138" s="60"/>
      <c r="M138" s="208" t="s">
        <v>22</v>
      </c>
      <c r="N138" s="209" t="s">
        <v>46</v>
      </c>
      <c r="O138" s="41"/>
      <c r="P138" s="210">
        <f>O138*H138</f>
        <v>0</v>
      </c>
      <c r="Q138" s="210">
        <v>0</v>
      </c>
      <c r="R138" s="210">
        <f>Q138*H138</f>
        <v>0</v>
      </c>
      <c r="S138" s="210">
        <v>0</v>
      </c>
      <c r="T138" s="211">
        <f>S138*H138</f>
        <v>0</v>
      </c>
      <c r="AR138" s="23" t="s">
        <v>658</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658</v>
      </c>
      <c r="BM138" s="23" t="s">
        <v>2182</v>
      </c>
    </row>
    <row r="139" spans="2:65" s="11" customFormat="1" ht="29.85" customHeight="1">
      <c r="B139" s="184"/>
      <c r="C139" s="185"/>
      <c r="D139" s="198" t="s">
        <v>74</v>
      </c>
      <c r="E139" s="199" t="s">
        <v>2183</v>
      </c>
      <c r="F139" s="199" t="s">
        <v>1760</v>
      </c>
      <c r="G139" s="185"/>
      <c r="H139" s="185"/>
      <c r="I139" s="188"/>
      <c r="J139" s="200">
        <f>BK139</f>
        <v>0</v>
      </c>
      <c r="K139" s="185"/>
      <c r="L139" s="190"/>
      <c r="M139" s="191"/>
      <c r="N139" s="192"/>
      <c r="O139" s="192"/>
      <c r="P139" s="193">
        <f>SUM(P140:P189)</f>
        <v>0</v>
      </c>
      <c r="Q139" s="192"/>
      <c r="R139" s="193">
        <f>SUM(R140:R189)</f>
        <v>0</v>
      </c>
      <c r="S139" s="192"/>
      <c r="T139" s="194">
        <f>SUM(T140:T189)</f>
        <v>0</v>
      </c>
      <c r="AR139" s="195" t="s">
        <v>176</v>
      </c>
      <c r="AT139" s="196" t="s">
        <v>74</v>
      </c>
      <c r="AU139" s="196" t="s">
        <v>24</v>
      </c>
      <c r="AY139" s="195" t="s">
        <v>165</v>
      </c>
      <c r="BK139" s="197">
        <f>SUM(BK140:BK189)</f>
        <v>0</v>
      </c>
    </row>
    <row r="140" spans="2:65" s="1" customFormat="1" ht="22.5" customHeight="1">
      <c r="B140" s="40"/>
      <c r="C140" s="213" t="s">
        <v>367</v>
      </c>
      <c r="D140" s="213" t="s">
        <v>224</v>
      </c>
      <c r="E140" s="214" t="s">
        <v>1761</v>
      </c>
      <c r="F140" s="215" t="s">
        <v>1762</v>
      </c>
      <c r="G140" s="216" t="s">
        <v>190</v>
      </c>
      <c r="H140" s="217">
        <v>150</v>
      </c>
      <c r="I140" s="218"/>
      <c r="J140" s="219">
        <f t="shared" ref="J140:J171" si="10">ROUND(I140*H140,2)</f>
        <v>0</v>
      </c>
      <c r="K140" s="215" t="s">
        <v>22</v>
      </c>
      <c r="L140" s="220"/>
      <c r="M140" s="221" t="s">
        <v>22</v>
      </c>
      <c r="N140" s="222" t="s">
        <v>46</v>
      </c>
      <c r="O140" s="41"/>
      <c r="P140" s="210">
        <f t="shared" ref="P140:P171" si="11">O140*H140</f>
        <v>0</v>
      </c>
      <c r="Q140" s="210">
        <v>0</v>
      </c>
      <c r="R140" s="210">
        <f t="shared" ref="R140:R171" si="12">Q140*H140</f>
        <v>0</v>
      </c>
      <c r="S140" s="210">
        <v>0</v>
      </c>
      <c r="T140" s="211">
        <f t="shared" ref="T140:T171" si="13">S140*H140</f>
        <v>0</v>
      </c>
      <c r="AR140" s="23" t="s">
        <v>1622</v>
      </c>
      <c r="AT140" s="23" t="s">
        <v>224</v>
      </c>
      <c r="AU140" s="23" t="s">
        <v>84</v>
      </c>
      <c r="AY140" s="23" t="s">
        <v>165</v>
      </c>
      <c r="BE140" s="212">
        <f t="shared" ref="BE140:BE171" si="14">IF(N140="základní",J140,0)</f>
        <v>0</v>
      </c>
      <c r="BF140" s="212">
        <f t="shared" ref="BF140:BF171" si="15">IF(N140="snížená",J140,0)</f>
        <v>0</v>
      </c>
      <c r="BG140" s="212">
        <f t="shared" ref="BG140:BG171" si="16">IF(N140="zákl. přenesená",J140,0)</f>
        <v>0</v>
      </c>
      <c r="BH140" s="212">
        <f t="shared" ref="BH140:BH171" si="17">IF(N140="sníž. přenesená",J140,0)</f>
        <v>0</v>
      </c>
      <c r="BI140" s="212">
        <f t="shared" ref="BI140:BI171" si="18">IF(N140="nulová",J140,0)</f>
        <v>0</v>
      </c>
      <c r="BJ140" s="23" t="s">
        <v>24</v>
      </c>
      <c r="BK140" s="212">
        <f t="shared" ref="BK140:BK171" si="19">ROUND(I140*H140,2)</f>
        <v>0</v>
      </c>
      <c r="BL140" s="23" t="s">
        <v>658</v>
      </c>
      <c r="BM140" s="23" t="s">
        <v>2184</v>
      </c>
    </row>
    <row r="141" spans="2:65" s="1" customFormat="1" ht="22.5" customHeight="1">
      <c r="B141" s="40"/>
      <c r="C141" s="213" t="s">
        <v>373</v>
      </c>
      <c r="D141" s="213" t="s">
        <v>224</v>
      </c>
      <c r="E141" s="214" t="s">
        <v>1770</v>
      </c>
      <c r="F141" s="215" t="s">
        <v>1771</v>
      </c>
      <c r="G141" s="216" t="s">
        <v>443</v>
      </c>
      <c r="H141" s="217">
        <v>10</v>
      </c>
      <c r="I141" s="218"/>
      <c r="J141" s="219">
        <f t="shared" si="10"/>
        <v>0</v>
      </c>
      <c r="K141" s="215" t="s">
        <v>22</v>
      </c>
      <c r="L141" s="220"/>
      <c r="M141" s="221" t="s">
        <v>22</v>
      </c>
      <c r="N141" s="222" t="s">
        <v>46</v>
      </c>
      <c r="O141" s="41"/>
      <c r="P141" s="210">
        <f t="shared" si="11"/>
        <v>0</v>
      </c>
      <c r="Q141" s="210">
        <v>0</v>
      </c>
      <c r="R141" s="210">
        <f t="shared" si="12"/>
        <v>0</v>
      </c>
      <c r="S141" s="210">
        <v>0</v>
      </c>
      <c r="T141" s="211">
        <f t="shared" si="13"/>
        <v>0</v>
      </c>
      <c r="AR141" s="23" t="s">
        <v>1622</v>
      </c>
      <c r="AT141" s="23" t="s">
        <v>224</v>
      </c>
      <c r="AU141" s="23" t="s">
        <v>84</v>
      </c>
      <c r="AY141" s="23" t="s">
        <v>165</v>
      </c>
      <c r="BE141" s="212">
        <f t="shared" si="14"/>
        <v>0</v>
      </c>
      <c r="BF141" s="212">
        <f t="shared" si="15"/>
        <v>0</v>
      </c>
      <c r="BG141" s="212">
        <f t="shared" si="16"/>
        <v>0</v>
      </c>
      <c r="BH141" s="212">
        <f t="shared" si="17"/>
        <v>0</v>
      </c>
      <c r="BI141" s="212">
        <f t="shared" si="18"/>
        <v>0</v>
      </c>
      <c r="BJ141" s="23" t="s">
        <v>24</v>
      </c>
      <c r="BK141" s="212">
        <f t="shared" si="19"/>
        <v>0</v>
      </c>
      <c r="BL141" s="23" t="s">
        <v>658</v>
      </c>
      <c r="BM141" s="23" t="s">
        <v>2185</v>
      </c>
    </row>
    <row r="142" spans="2:65" s="1" customFormat="1" ht="22.5" customHeight="1">
      <c r="B142" s="40"/>
      <c r="C142" s="213" t="s">
        <v>377</v>
      </c>
      <c r="D142" s="213" t="s">
        <v>224</v>
      </c>
      <c r="E142" s="214" t="s">
        <v>2186</v>
      </c>
      <c r="F142" s="215" t="s">
        <v>2187</v>
      </c>
      <c r="G142" s="216" t="s">
        <v>443</v>
      </c>
      <c r="H142" s="217">
        <v>12</v>
      </c>
      <c r="I142" s="218"/>
      <c r="J142" s="219">
        <f t="shared" si="10"/>
        <v>0</v>
      </c>
      <c r="K142" s="215" t="s">
        <v>22</v>
      </c>
      <c r="L142" s="220"/>
      <c r="M142" s="221" t="s">
        <v>22</v>
      </c>
      <c r="N142" s="222" t="s">
        <v>46</v>
      </c>
      <c r="O142" s="41"/>
      <c r="P142" s="210">
        <f t="shared" si="11"/>
        <v>0</v>
      </c>
      <c r="Q142" s="210">
        <v>0</v>
      </c>
      <c r="R142" s="210">
        <f t="shared" si="12"/>
        <v>0</v>
      </c>
      <c r="S142" s="210">
        <v>0</v>
      </c>
      <c r="T142" s="211">
        <f t="shared" si="13"/>
        <v>0</v>
      </c>
      <c r="AR142" s="23" t="s">
        <v>1622</v>
      </c>
      <c r="AT142" s="23" t="s">
        <v>224</v>
      </c>
      <c r="AU142" s="23" t="s">
        <v>84</v>
      </c>
      <c r="AY142" s="23" t="s">
        <v>165</v>
      </c>
      <c r="BE142" s="212">
        <f t="shared" si="14"/>
        <v>0</v>
      </c>
      <c r="BF142" s="212">
        <f t="shared" si="15"/>
        <v>0</v>
      </c>
      <c r="BG142" s="212">
        <f t="shared" si="16"/>
        <v>0</v>
      </c>
      <c r="BH142" s="212">
        <f t="shared" si="17"/>
        <v>0</v>
      </c>
      <c r="BI142" s="212">
        <f t="shared" si="18"/>
        <v>0</v>
      </c>
      <c r="BJ142" s="23" t="s">
        <v>24</v>
      </c>
      <c r="BK142" s="212">
        <f t="shared" si="19"/>
        <v>0</v>
      </c>
      <c r="BL142" s="23" t="s">
        <v>658</v>
      </c>
      <c r="BM142" s="23" t="s">
        <v>2188</v>
      </c>
    </row>
    <row r="143" spans="2:65" s="1" customFormat="1" ht="22.5" customHeight="1">
      <c r="B143" s="40"/>
      <c r="C143" s="213" t="s">
        <v>381</v>
      </c>
      <c r="D143" s="213" t="s">
        <v>224</v>
      </c>
      <c r="E143" s="214" t="s">
        <v>1773</v>
      </c>
      <c r="F143" s="215" t="s">
        <v>1774</v>
      </c>
      <c r="G143" s="216" t="s">
        <v>190</v>
      </c>
      <c r="H143" s="217">
        <v>100</v>
      </c>
      <c r="I143" s="218"/>
      <c r="J143" s="219">
        <f t="shared" si="10"/>
        <v>0</v>
      </c>
      <c r="K143" s="215" t="s">
        <v>22</v>
      </c>
      <c r="L143" s="220"/>
      <c r="M143" s="221" t="s">
        <v>22</v>
      </c>
      <c r="N143" s="222" t="s">
        <v>46</v>
      </c>
      <c r="O143" s="41"/>
      <c r="P143" s="210">
        <f t="shared" si="11"/>
        <v>0</v>
      </c>
      <c r="Q143" s="210">
        <v>0</v>
      </c>
      <c r="R143" s="210">
        <f t="shared" si="12"/>
        <v>0</v>
      </c>
      <c r="S143" s="210">
        <v>0</v>
      </c>
      <c r="T143" s="211">
        <f t="shared" si="13"/>
        <v>0</v>
      </c>
      <c r="AR143" s="23" t="s">
        <v>1622</v>
      </c>
      <c r="AT143" s="23" t="s">
        <v>224</v>
      </c>
      <c r="AU143" s="23" t="s">
        <v>84</v>
      </c>
      <c r="AY143" s="23" t="s">
        <v>165</v>
      </c>
      <c r="BE143" s="212">
        <f t="shared" si="14"/>
        <v>0</v>
      </c>
      <c r="BF143" s="212">
        <f t="shared" si="15"/>
        <v>0</v>
      </c>
      <c r="BG143" s="212">
        <f t="shared" si="16"/>
        <v>0</v>
      </c>
      <c r="BH143" s="212">
        <f t="shared" si="17"/>
        <v>0</v>
      </c>
      <c r="BI143" s="212">
        <f t="shared" si="18"/>
        <v>0</v>
      </c>
      <c r="BJ143" s="23" t="s">
        <v>24</v>
      </c>
      <c r="BK143" s="212">
        <f t="shared" si="19"/>
        <v>0</v>
      </c>
      <c r="BL143" s="23" t="s">
        <v>658</v>
      </c>
      <c r="BM143" s="23" t="s">
        <v>2189</v>
      </c>
    </row>
    <row r="144" spans="2:65" s="1" customFormat="1" ht="22.5" customHeight="1">
      <c r="B144" s="40"/>
      <c r="C144" s="213" t="s">
        <v>387</v>
      </c>
      <c r="D144" s="213" t="s">
        <v>224</v>
      </c>
      <c r="E144" s="214" t="s">
        <v>1776</v>
      </c>
      <c r="F144" s="215" t="s">
        <v>1777</v>
      </c>
      <c r="G144" s="216" t="s">
        <v>190</v>
      </c>
      <c r="H144" s="217">
        <v>20</v>
      </c>
      <c r="I144" s="218"/>
      <c r="J144" s="219">
        <f t="shared" si="10"/>
        <v>0</v>
      </c>
      <c r="K144" s="215" t="s">
        <v>22</v>
      </c>
      <c r="L144" s="220"/>
      <c r="M144" s="221" t="s">
        <v>22</v>
      </c>
      <c r="N144" s="222" t="s">
        <v>46</v>
      </c>
      <c r="O144" s="41"/>
      <c r="P144" s="210">
        <f t="shared" si="11"/>
        <v>0</v>
      </c>
      <c r="Q144" s="210">
        <v>0</v>
      </c>
      <c r="R144" s="210">
        <f t="shared" si="12"/>
        <v>0</v>
      </c>
      <c r="S144" s="210">
        <v>0</v>
      </c>
      <c r="T144" s="211">
        <f t="shared" si="13"/>
        <v>0</v>
      </c>
      <c r="AR144" s="23" t="s">
        <v>1622</v>
      </c>
      <c r="AT144" s="23" t="s">
        <v>224</v>
      </c>
      <c r="AU144" s="23" t="s">
        <v>84</v>
      </c>
      <c r="AY144" s="23" t="s">
        <v>165</v>
      </c>
      <c r="BE144" s="212">
        <f t="shared" si="14"/>
        <v>0</v>
      </c>
      <c r="BF144" s="212">
        <f t="shared" si="15"/>
        <v>0</v>
      </c>
      <c r="BG144" s="212">
        <f t="shared" si="16"/>
        <v>0</v>
      </c>
      <c r="BH144" s="212">
        <f t="shared" si="17"/>
        <v>0</v>
      </c>
      <c r="BI144" s="212">
        <f t="shared" si="18"/>
        <v>0</v>
      </c>
      <c r="BJ144" s="23" t="s">
        <v>24</v>
      </c>
      <c r="BK144" s="212">
        <f t="shared" si="19"/>
        <v>0</v>
      </c>
      <c r="BL144" s="23" t="s">
        <v>658</v>
      </c>
      <c r="BM144" s="23" t="s">
        <v>2190</v>
      </c>
    </row>
    <row r="145" spans="2:65" s="1" customFormat="1" ht="22.5" customHeight="1">
      <c r="B145" s="40"/>
      <c r="C145" s="213" t="s">
        <v>237</v>
      </c>
      <c r="D145" s="213" t="s">
        <v>224</v>
      </c>
      <c r="E145" s="214" t="s">
        <v>1779</v>
      </c>
      <c r="F145" s="215" t="s">
        <v>1780</v>
      </c>
      <c r="G145" s="216" t="s">
        <v>190</v>
      </c>
      <c r="H145" s="217">
        <v>20</v>
      </c>
      <c r="I145" s="218"/>
      <c r="J145" s="219">
        <f t="shared" si="10"/>
        <v>0</v>
      </c>
      <c r="K145" s="215" t="s">
        <v>22</v>
      </c>
      <c r="L145" s="220"/>
      <c r="M145" s="221" t="s">
        <v>22</v>
      </c>
      <c r="N145" s="222" t="s">
        <v>46</v>
      </c>
      <c r="O145" s="41"/>
      <c r="P145" s="210">
        <f t="shared" si="11"/>
        <v>0</v>
      </c>
      <c r="Q145" s="210">
        <v>0</v>
      </c>
      <c r="R145" s="210">
        <f t="shared" si="12"/>
        <v>0</v>
      </c>
      <c r="S145" s="210">
        <v>0</v>
      </c>
      <c r="T145" s="211">
        <f t="shared" si="13"/>
        <v>0</v>
      </c>
      <c r="AR145" s="23" t="s">
        <v>1622</v>
      </c>
      <c r="AT145" s="23" t="s">
        <v>224</v>
      </c>
      <c r="AU145" s="23" t="s">
        <v>84</v>
      </c>
      <c r="AY145" s="23" t="s">
        <v>165</v>
      </c>
      <c r="BE145" s="212">
        <f t="shared" si="14"/>
        <v>0</v>
      </c>
      <c r="BF145" s="212">
        <f t="shared" si="15"/>
        <v>0</v>
      </c>
      <c r="BG145" s="212">
        <f t="shared" si="16"/>
        <v>0</v>
      </c>
      <c r="BH145" s="212">
        <f t="shared" si="17"/>
        <v>0</v>
      </c>
      <c r="BI145" s="212">
        <f t="shared" si="18"/>
        <v>0</v>
      </c>
      <c r="BJ145" s="23" t="s">
        <v>24</v>
      </c>
      <c r="BK145" s="212">
        <f t="shared" si="19"/>
        <v>0</v>
      </c>
      <c r="BL145" s="23" t="s">
        <v>658</v>
      </c>
      <c r="BM145" s="23" t="s">
        <v>2191</v>
      </c>
    </row>
    <row r="146" spans="2:65" s="1" customFormat="1" ht="22.5" customHeight="1">
      <c r="B146" s="40"/>
      <c r="C146" s="213" t="s">
        <v>616</v>
      </c>
      <c r="D146" s="213" t="s">
        <v>224</v>
      </c>
      <c r="E146" s="214" t="s">
        <v>2192</v>
      </c>
      <c r="F146" s="215" t="s">
        <v>2193</v>
      </c>
      <c r="G146" s="216" t="s">
        <v>190</v>
      </c>
      <c r="H146" s="217">
        <v>60</v>
      </c>
      <c r="I146" s="218"/>
      <c r="J146" s="219">
        <f t="shared" si="10"/>
        <v>0</v>
      </c>
      <c r="K146" s="215" t="s">
        <v>22</v>
      </c>
      <c r="L146" s="220"/>
      <c r="M146" s="221" t="s">
        <v>22</v>
      </c>
      <c r="N146" s="222" t="s">
        <v>46</v>
      </c>
      <c r="O146" s="41"/>
      <c r="P146" s="210">
        <f t="shared" si="11"/>
        <v>0</v>
      </c>
      <c r="Q146" s="210">
        <v>0</v>
      </c>
      <c r="R146" s="210">
        <f t="shared" si="12"/>
        <v>0</v>
      </c>
      <c r="S146" s="210">
        <v>0</v>
      </c>
      <c r="T146" s="211">
        <f t="shared" si="13"/>
        <v>0</v>
      </c>
      <c r="AR146" s="23" t="s">
        <v>1622</v>
      </c>
      <c r="AT146" s="23" t="s">
        <v>224</v>
      </c>
      <c r="AU146" s="23" t="s">
        <v>84</v>
      </c>
      <c r="AY146" s="23" t="s">
        <v>165</v>
      </c>
      <c r="BE146" s="212">
        <f t="shared" si="14"/>
        <v>0</v>
      </c>
      <c r="BF146" s="212">
        <f t="shared" si="15"/>
        <v>0</v>
      </c>
      <c r="BG146" s="212">
        <f t="shared" si="16"/>
        <v>0</v>
      </c>
      <c r="BH146" s="212">
        <f t="shared" si="17"/>
        <v>0</v>
      </c>
      <c r="BI146" s="212">
        <f t="shared" si="18"/>
        <v>0</v>
      </c>
      <c r="BJ146" s="23" t="s">
        <v>24</v>
      </c>
      <c r="BK146" s="212">
        <f t="shared" si="19"/>
        <v>0</v>
      </c>
      <c r="BL146" s="23" t="s">
        <v>658</v>
      </c>
      <c r="BM146" s="23" t="s">
        <v>2194</v>
      </c>
    </row>
    <row r="147" spans="2:65" s="1" customFormat="1" ht="22.5" customHeight="1">
      <c r="B147" s="40"/>
      <c r="C147" s="213" t="s">
        <v>620</v>
      </c>
      <c r="D147" s="213" t="s">
        <v>224</v>
      </c>
      <c r="E147" s="214" t="s">
        <v>2195</v>
      </c>
      <c r="F147" s="215" t="s">
        <v>2196</v>
      </c>
      <c r="G147" s="216" t="s">
        <v>190</v>
      </c>
      <c r="H147" s="217">
        <v>60</v>
      </c>
      <c r="I147" s="218"/>
      <c r="J147" s="219">
        <f t="shared" si="10"/>
        <v>0</v>
      </c>
      <c r="K147" s="215" t="s">
        <v>22</v>
      </c>
      <c r="L147" s="220"/>
      <c r="M147" s="221" t="s">
        <v>22</v>
      </c>
      <c r="N147" s="222" t="s">
        <v>46</v>
      </c>
      <c r="O147" s="41"/>
      <c r="P147" s="210">
        <f t="shared" si="11"/>
        <v>0</v>
      </c>
      <c r="Q147" s="210">
        <v>0</v>
      </c>
      <c r="R147" s="210">
        <f t="shared" si="12"/>
        <v>0</v>
      </c>
      <c r="S147" s="210">
        <v>0</v>
      </c>
      <c r="T147" s="211">
        <f t="shared" si="13"/>
        <v>0</v>
      </c>
      <c r="AR147" s="23" t="s">
        <v>1622</v>
      </c>
      <c r="AT147" s="23" t="s">
        <v>224</v>
      </c>
      <c r="AU147" s="23" t="s">
        <v>84</v>
      </c>
      <c r="AY147" s="23" t="s">
        <v>165</v>
      </c>
      <c r="BE147" s="212">
        <f t="shared" si="14"/>
        <v>0</v>
      </c>
      <c r="BF147" s="212">
        <f t="shared" si="15"/>
        <v>0</v>
      </c>
      <c r="BG147" s="212">
        <f t="shared" si="16"/>
        <v>0</v>
      </c>
      <c r="BH147" s="212">
        <f t="shared" si="17"/>
        <v>0</v>
      </c>
      <c r="BI147" s="212">
        <f t="shared" si="18"/>
        <v>0</v>
      </c>
      <c r="BJ147" s="23" t="s">
        <v>24</v>
      </c>
      <c r="BK147" s="212">
        <f t="shared" si="19"/>
        <v>0</v>
      </c>
      <c r="BL147" s="23" t="s">
        <v>658</v>
      </c>
      <c r="BM147" s="23" t="s">
        <v>2197</v>
      </c>
    </row>
    <row r="148" spans="2:65" s="1" customFormat="1" ht="22.5" customHeight="1">
      <c r="B148" s="40"/>
      <c r="C148" s="213" t="s">
        <v>624</v>
      </c>
      <c r="D148" s="213" t="s">
        <v>224</v>
      </c>
      <c r="E148" s="214" t="s">
        <v>2198</v>
      </c>
      <c r="F148" s="215" t="s">
        <v>2199</v>
      </c>
      <c r="G148" s="216" t="s">
        <v>443</v>
      </c>
      <c r="H148" s="217">
        <v>5</v>
      </c>
      <c r="I148" s="218"/>
      <c r="J148" s="219">
        <f t="shared" si="10"/>
        <v>0</v>
      </c>
      <c r="K148" s="215" t="s">
        <v>22</v>
      </c>
      <c r="L148" s="220"/>
      <c r="M148" s="221" t="s">
        <v>22</v>
      </c>
      <c r="N148" s="222" t="s">
        <v>46</v>
      </c>
      <c r="O148" s="41"/>
      <c r="P148" s="210">
        <f t="shared" si="11"/>
        <v>0</v>
      </c>
      <c r="Q148" s="210">
        <v>0</v>
      </c>
      <c r="R148" s="210">
        <f t="shared" si="12"/>
        <v>0</v>
      </c>
      <c r="S148" s="210">
        <v>0</v>
      </c>
      <c r="T148" s="211">
        <f t="shared" si="13"/>
        <v>0</v>
      </c>
      <c r="AR148" s="23" t="s">
        <v>1622</v>
      </c>
      <c r="AT148" s="23" t="s">
        <v>224</v>
      </c>
      <c r="AU148" s="23" t="s">
        <v>84</v>
      </c>
      <c r="AY148" s="23" t="s">
        <v>165</v>
      </c>
      <c r="BE148" s="212">
        <f t="shared" si="14"/>
        <v>0</v>
      </c>
      <c r="BF148" s="212">
        <f t="shared" si="15"/>
        <v>0</v>
      </c>
      <c r="BG148" s="212">
        <f t="shared" si="16"/>
        <v>0</v>
      </c>
      <c r="BH148" s="212">
        <f t="shared" si="17"/>
        <v>0</v>
      </c>
      <c r="BI148" s="212">
        <f t="shared" si="18"/>
        <v>0</v>
      </c>
      <c r="BJ148" s="23" t="s">
        <v>24</v>
      </c>
      <c r="BK148" s="212">
        <f t="shared" si="19"/>
        <v>0</v>
      </c>
      <c r="BL148" s="23" t="s">
        <v>658</v>
      </c>
      <c r="BM148" s="23" t="s">
        <v>2200</v>
      </c>
    </row>
    <row r="149" spans="2:65" s="1" customFormat="1" ht="22.5" customHeight="1">
      <c r="B149" s="40"/>
      <c r="C149" s="213" t="s">
        <v>628</v>
      </c>
      <c r="D149" s="213" t="s">
        <v>224</v>
      </c>
      <c r="E149" s="214" t="s">
        <v>1857</v>
      </c>
      <c r="F149" s="215" t="s">
        <v>1858</v>
      </c>
      <c r="G149" s="216" t="s">
        <v>190</v>
      </c>
      <c r="H149" s="217">
        <v>11</v>
      </c>
      <c r="I149" s="218"/>
      <c r="J149" s="219">
        <f t="shared" si="10"/>
        <v>0</v>
      </c>
      <c r="K149" s="215" t="s">
        <v>22</v>
      </c>
      <c r="L149" s="220"/>
      <c r="M149" s="221" t="s">
        <v>22</v>
      </c>
      <c r="N149" s="222" t="s">
        <v>46</v>
      </c>
      <c r="O149" s="41"/>
      <c r="P149" s="210">
        <f t="shared" si="11"/>
        <v>0</v>
      </c>
      <c r="Q149" s="210">
        <v>0</v>
      </c>
      <c r="R149" s="210">
        <f t="shared" si="12"/>
        <v>0</v>
      </c>
      <c r="S149" s="210">
        <v>0</v>
      </c>
      <c r="T149" s="211">
        <f t="shared" si="13"/>
        <v>0</v>
      </c>
      <c r="AR149" s="23" t="s">
        <v>1622</v>
      </c>
      <c r="AT149" s="23" t="s">
        <v>224</v>
      </c>
      <c r="AU149" s="23" t="s">
        <v>84</v>
      </c>
      <c r="AY149" s="23" t="s">
        <v>165</v>
      </c>
      <c r="BE149" s="212">
        <f t="shared" si="14"/>
        <v>0</v>
      </c>
      <c r="BF149" s="212">
        <f t="shared" si="15"/>
        <v>0</v>
      </c>
      <c r="BG149" s="212">
        <f t="shared" si="16"/>
        <v>0</v>
      </c>
      <c r="BH149" s="212">
        <f t="shared" si="17"/>
        <v>0</v>
      </c>
      <c r="BI149" s="212">
        <f t="shared" si="18"/>
        <v>0</v>
      </c>
      <c r="BJ149" s="23" t="s">
        <v>24</v>
      </c>
      <c r="BK149" s="212">
        <f t="shared" si="19"/>
        <v>0</v>
      </c>
      <c r="BL149" s="23" t="s">
        <v>658</v>
      </c>
      <c r="BM149" s="23" t="s">
        <v>2201</v>
      </c>
    </row>
    <row r="150" spans="2:65" s="1" customFormat="1" ht="22.5" customHeight="1">
      <c r="B150" s="40"/>
      <c r="C150" s="213" t="s">
        <v>632</v>
      </c>
      <c r="D150" s="213" t="s">
        <v>224</v>
      </c>
      <c r="E150" s="214" t="s">
        <v>2202</v>
      </c>
      <c r="F150" s="215" t="s">
        <v>2203</v>
      </c>
      <c r="G150" s="216" t="s">
        <v>190</v>
      </c>
      <c r="H150" s="217">
        <v>8</v>
      </c>
      <c r="I150" s="218"/>
      <c r="J150" s="219">
        <f t="shared" si="10"/>
        <v>0</v>
      </c>
      <c r="K150" s="215" t="s">
        <v>22</v>
      </c>
      <c r="L150" s="220"/>
      <c r="M150" s="221" t="s">
        <v>22</v>
      </c>
      <c r="N150" s="222" t="s">
        <v>46</v>
      </c>
      <c r="O150" s="41"/>
      <c r="P150" s="210">
        <f t="shared" si="11"/>
        <v>0</v>
      </c>
      <c r="Q150" s="210">
        <v>0</v>
      </c>
      <c r="R150" s="210">
        <f t="shared" si="12"/>
        <v>0</v>
      </c>
      <c r="S150" s="210">
        <v>0</v>
      </c>
      <c r="T150" s="211">
        <f t="shared" si="13"/>
        <v>0</v>
      </c>
      <c r="AR150" s="23" t="s">
        <v>1622</v>
      </c>
      <c r="AT150" s="23" t="s">
        <v>224</v>
      </c>
      <c r="AU150" s="23" t="s">
        <v>84</v>
      </c>
      <c r="AY150" s="23" t="s">
        <v>165</v>
      </c>
      <c r="BE150" s="212">
        <f t="shared" si="14"/>
        <v>0</v>
      </c>
      <c r="BF150" s="212">
        <f t="shared" si="15"/>
        <v>0</v>
      </c>
      <c r="BG150" s="212">
        <f t="shared" si="16"/>
        <v>0</v>
      </c>
      <c r="BH150" s="212">
        <f t="shared" si="17"/>
        <v>0</v>
      </c>
      <c r="BI150" s="212">
        <f t="shared" si="18"/>
        <v>0</v>
      </c>
      <c r="BJ150" s="23" t="s">
        <v>24</v>
      </c>
      <c r="BK150" s="212">
        <f t="shared" si="19"/>
        <v>0</v>
      </c>
      <c r="BL150" s="23" t="s">
        <v>658</v>
      </c>
      <c r="BM150" s="23" t="s">
        <v>2204</v>
      </c>
    </row>
    <row r="151" spans="2:65" s="1" customFormat="1" ht="22.5" customHeight="1">
      <c r="B151" s="40"/>
      <c r="C151" s="213" t="s">
        <v>636</v>
      </c>
      <c r="D151" s="213" t="s">
        <v>224</v>
      </c>
      <c r="E151" s="214" t="s">
        <v>2205</v>
      </c>
      <c r="F151" s="215" t="s">
        <v>2206</v>
      </c>
      <c r="G151" s="216" t="s">
        <v>190</v>
      </c>
      <c r="H151" s="217">
        <v>174</v>
      </c>
      <c r="I151" s="218"/>
      <c r="J151" s="219">
        <f t="shared" si="10"/>
        <v>0</v>
      </c>
      <c r="K151" s="215" t="s">
        <v>22</v>
      </c>
      <c r="L151" s="220"/>
      <c r="M151" s="221" t="s">
        <v>22</v>
      </c>
      <c r="N151" s="222" t="s">
        <v>46</v>
      </c>
      <c r="O151" s="41"/>
      <c r="P151" s="210">
        <f t="shared" si="11"/>
        <v>0</v>
      </c>
      <c r="Q151" s="210">
        <v>0</v>
      </c>
      <c r="R151" s="210">
        <f t="shared" si="12"/>
        <v>0</v>
      </c>
      <c r="S151" s="210">
        <v>0</v>
      </c>
      <c r="T151" s="211">
        <f t="shared" si="13"/>
        <v>0</v>
      </c>
      <c r="AR151" s="23" t="s">
        <v>1622</v>
      </c>
      <c r="AT151" s="23" t="s">
        <v>224</v>
      </c>
      <c r="AU151" s="23" t="s">
        <v>84</v>
      </c>
      <c r="AY151" s="23" t="s">
        <v>165</v>
      </c>
      <c r="BE151" s="212">
        <f t="shared" si="14"/>
        <v>0</v>
      </c>
      <c r="BF151" s="212">
        <f t="shared" si="15"/>
        <v>0</v>
      </c>
      <c r="BG151" s="212">
        <f t="shared" si="16"/>
        <v>0</v>
      </c>
      <c r="BH151" s="212">
        <f t="shared" si="17"/>
        <v>0</v>
      </c>
      <c r="BI151" s="212">
        <f t="shared" si="18"/>
        <v>0</v>
      </c>
      <c r="BJ151" s="23" t="s">
        <v>24</v>
      </c>
      <c r="BK151" s="212">
        <f t="shared" si="19"/>
        <v>0</v>
      </c>
      <c r="BL151" s="23" t="s">
        <v>658</v>
      </c>
      <c r="BM151" s="23" t="s">
        <v>2207</v>
      </c>
    </row>
    <row r="152" spans="2:65" s="1" customFormat="1" ht="22.5" customHeight="1">
      <c r="B152" s="40"/>
      <c r="C152" s="213" t="s">
        <v>640</v>
      </c>
      <c r="D152" s="213" t="s">
        <v>224</v>
      </c>
      <c r="E152" s="214" t="s">
        <v>1866</v>
      </c>
      <c r="F152" s="215" t="s">
        <v>1867</v>
      </c>
      <c r="G152" s="216" t="s">
        <v>190</v>
      </c>
      <c r="H152" s="217">
        <v>112</v>
      </c>
      <c r="I152" s="218"/>
      <c r="J152" s="219">
        <f t="shared" si="10"/>
        <v>0</v>
      </c>
      <c r="K152" s="215" t="s">
        <v>22</v>
      </c>
      <c r="L152" s="220"/>
      <c r="M152" s="221" t="s">
        <v>22</v>
      </c>
      <c r="N152" s="222" t="s">
        <v>46</v>
      </c>
      <c r="O152" s="41"/>
      <c r="P152" s="210">
        <f t="shared" si="11"/>
        <v>0</v>
      </c>
      <c r="Q152" s="210">
        <v>0</v>
      </c>
      <c r="R152" s="210">
        <f t="shared" si="12"/>
        <v>0</v>
      </c>
      <c r="S152" s="210">
        <v>0</v>
      </c>
      <c r="T152" s="211">
        <f t="shared" si="13"/>
        <v>0</v>
      </c>
      <c r="AR152" s="23" t="s">
        <v>1622</v>
      </c>
      <c r="AT152" s="23" t="s">
        <v>224</v>
      </c>
      <c r="AU152" s="23" t="s">
        <v>84</v>
      </c>
      <c r="AY152" s="23" t="s">
        <v>165</v>
      </c>
      <c r="BE152" s="212">
        <f t="shared" si="14"/>
        <v>0</v>
      </c>
      <c r="BF152" s="212">
        <f t="shared" si="15"/>
        <v>0</v>
      </c>
      <c r="BG152" s="212">
        <f t="shared" si="16"/>
        <v>0</v>
      </c>
      <c r="BH152" s="212">
        <f t="shared" si="17"/>
        <v>0</v>
      </c>
      <c r="BI152" s="212">
        <f t="shared" si="18"/>
        <v>0</v>
      </c>
      <c r="BJ152" s="23" t="s">
        <v>24</v>
      </c>
      <c r="BK152" s="212">
        <f t="shared" si="19"/>
        <v>0</v>
      </c>
      <c r="BL152" s="23" t="s">
        <v>658</v>
      </c>
      <c r="BM152" s="23" t="s">
        <v>2208</v>
      </c>
    </row>
    <row r="153" spans="2:65" s="1" customFormat="1" ht="22.5" customHeight="1">
      <c r="B153" s="40"/>
      <c r="C153" s="213" t="s">
        <v>644</v>
      </c>
      <c r="D153" s="213" t="s">
        <v>224</v>
      </c>
      <c r="E153" s="214" t="s">
        <v>1869</v>
      </c>
      <c r="F153" s="215" t="s">
        <v>1870</v>
      </c>
      <c r="G153" s="216" t="s">
        <v>190</v>
      </c>
      <c r="H153" s="217">
        <v>621</v>
      </c>
      <c r="I153" s="218"/>
      <c r="J153" s="219">
        <f t="shared" si="10"/>
        <v>0</v>
      </c>
      <c r="K153" s="215" t="s">
        <v>22</v>
      </c>
      <c r="L153" s="220"/>
      <c r="M153" s="221" t="s">
        <v>22</v>
      </c>
      <c r="N153" s="222" t="s">
        <v>46</v>
      </c>
      <c r="O153" s="41"/>
      <c r="P153" s="210">
        <f t="shared" si="11"/>
        <v>0</v>
      </c>
      <c r="Q153" s="210">
        <v>0</v>
      </c>
      <c r="R153" s="210">
        <f t="shared" si="12"/>
        <v>0</v>
      </c>
      <c r="S153" s="210">
        <v>0</v>
      </c>
      <c r="T153" s="211">
        <f t="shared" si="13"/>
        <v>0</v>
      </c>
      <c r="AR153" s="23" t="s">
        <v>1622</v>
      </c>
      <c r="AT153" s="23" t="s">
        <v>224</v>
      </c>
      <c r="AU153" s="23" t="s">
        <v>84</v>
      </c>
      <c r="AY153" s="23" t="s">
        <v>165</v>
      </c>
      <c r="BE153" s="212">
        <f t="shared" si="14"/>
        <v>0</v>
      </c>
      <c r="BF153" s="212">
        <f t="shared" si="15"/>
        <v>0</v>
      </c>
      <c r="BG153" s="212">
        <f t="shared" si="16"/>
        <v>0</v>
      </c>
      <c r="BH153" s="212">
        <f t="shared" si="17"/>
        <v>0</v>
      </c>
      <c r="BI153" s="212">
        <f t="shared" si="18"/>
        <v>0</v>
      </c>
      <c r="BJ153" s="23" t="s">
        <v>24</v>
      </c>
      <c r="BK153" s="212">
        <f t="shared" si="19"/>
        <v>0</v>
      </c>
      <c r="BL153" s="23" t="s">
        <v>658</v>
      </c>
      <c r="BM153" s="23" t="s">
        <v>2209</v>
      </c>
    </row>
    <row r="154" spans="2:65" s="1" customFormat="1" ht="22.5" customHeight="1">
      <c r="B154" s="40"/>
      <c r="C154" s="213" t="s">
        <v>649</v>
      </c>
      <c r="D154" s="213" t="s">
        <v>224</v>
      </c>
      <c r="E154" s="214" t="s">
        <v>1872</v>
      </c>
      <c r="F154" s="215" t="s">
        <v>1873</v>
      </c>
      <c r="G154" s="216" t="s">
        <v>190</v>
      </c>
      <c r="H154" s="217">
        <v>57</v>
      </c>
      <c r="I154" s="218"/>
      <c r="J154" s="219">
        <f t="shared" si="10"/>
        <v>0</v>
      </c>
      <c r="K154" s="215" t="s">
        <v>22</v>
      </c>
      <c r="L154" s="220"/>
      <c r="M154" s="221" t="s">
        <v>22</v>
      </c>
      <c r="N154" s="222" t="s">
        <v>46</v>
      </c>
      <c r="O154" s="41"/>
      <c r="P154" s="210">
        <f t="shared" si="11"/>
        <v>0</v>
      </c>
      <c r="Q154" s="210">
        <v>0</v>
      </c>
      <c r="R154" s="210">
        <f t="shared" si="12"/>
        <v>0</v>
      </c>
      <c r="S154" s="210">
        <v>0</v>
      </c>
      <c r="T154" s="211">
        <f t="shared" si="13"/>
        <v>0</v>
      </c>
      <c r="AR154" s="23" t="s">
        <v>1622</v>
      </c>
      <c r="AT154" s="23" t="s">
        <v>224</v>
      </c>
      <c r="AU154" s="23" t="s">
        <v>84</v>
      </c>
      <c r="AY154" s="23" t="s">
        <v>165</v>
      </c>
      <c r="BE154" s="212">
        <f t="shared" si="14"/>
        <v>0</v>
      </c>
      <c r="BF154" s="212">
        <f t="shared" si="15"/>
        <v>0</v>
      </c>
      <c r="BG154" s="212">
        <f t="shared" si="16"/>
        <v>0</v>
      </c>
      <c r="BH154" s="212">
        <f t="shared" si="17"/>
        <v>0</v>
      </c>
      <c r="BI154" s="212">
        <f t="shared" si="18"/>
        <v>0</v>
      </c>
      <c r="BJ154" s="23" t="s">
        <v>24</v>
      </c>
      <c r="BK154" s="212">
        <f t="shared" si="19"/>
        <v>0</v>
      </c>
      <c r="BL154" s="23" t="s">
        <v>658</v>
      </c>
      <c r="BM154" s="23" t="s">
        <v>2210</v>
      </c>
    </row>
    <row r="155" spans="2:65" s="1" customFormat="1" ht="22.5" customHeight="1">
      <c r="B155" s="40"/>
      <c r="C155" s="213" t="s">
        <v>658</v>
      </c>
      <c r="D155" s="213" t="s">
        <v>224</v>
      </c>
      <c r="E155" s="214" t="s">
        <v>2211</v>
      </c>
      <c r="F155" s="215" t="s">
        <v>2212</v>
      </c>
      <c r="G155" s="216" t="s">
        <v>190</v>
      </c>
      <c r="H155" s="217">
        <v>17</v>
      </c>
      <c r="I155" s="218"/>
      <c r="J155" s="219">
        <f t="shared" si="10"/>
        <v>0</v>
      </c>
      <c r="K155" s="215" t="s">
        <v>22</v>
      </c>
      <c r="L155" s="220"/>
      <c r="M155" s="221" t="s">
        <v>22</v>
      </c>
      <c r="N155" s="222" t="s">
        <v>46</v>
      </c>
      <c r="O155" s="41"/>
      <c r="P155" s="210">
        <f t="shared" si="11"/>
        <v>0</v>
      </c>
      <c r="Q155" s="210">
        <v>0</v>
      </c>
      <c r="R155" s="210">
        <f t="shared" si="12"/>
        <v>0</v>
      </c>
      <c r="S155" s="210">
        <v>0</v>
      </c>
      <c r="T155" s="211">
        <f t="shared" si="13"/>
        <v>0</v>
      </c>
      <c r="AR155" s="23" t="s">
        <v>1622</v>
      </c>
      <c r="AT155" s="23" t="s">
        <v>224</v>
      </c>
      <c r="AU155" s="23" t="s">
        <v>84</v>
      </c>
      <c r="AY155" s="23" t="s">
        <v>165</v>
      </c>
      <c r="BE155" s="212">
        <f t="shared" si="14"/>
        <v>0</v>
      </c>
      <c r="BF155" s="212">
        <f t="shared" si="15"/>
        <v>0</v>
      </c>
      <c r="BG155" s="212">
        <f t="shared" si="16"/>
        <v>0</v>
      </c>
      <c r="BH155" s="212">
        <f t="shared" si="17"/>
        <v>0</v>
      </c>
      <c r="BI155" s="212">
        <f t="shared" si="18"/>
        <v>0</v>
      </c>
      <c r="BJ155" s="23" t="s">
        <v>24</v>
      </c>
      <c r="BK155" s="212">
        <f t="shared" si="19"/>
        <v>0</v>
      </c>
      <c r="BL155" s="23" t="s">
        <v>658</v>
      </c>
      <c r="BM155" s="23" t="s">
        <v>2213</v>
      </c>
    </row>
    <row r="156" spans="2:65" s="1" customFormat="1" ht="22.5" customHeight="1">
      <c r="B156" s="40"/>
      <c r="C156" s="213" t="s">
        <v>662</v>
      </c>
      <c r="D156" s="213" t="s">
        <v>224</v>
      </c>
      <c r="E156" s="214" t="s">
        <v>2214</v>
      </c>
      <c r="F156" s="215" t="s">
        <v>2215</v>
      </c>
      <c r="G156" s="216" t="s">
        <v>190</v>
      </c>
      <c r="H156" s="217">
        <v>76</v>
      </c>
      <c r="I156" s="218"/>
      <c r="J156" s="219">
        <f t="shared" si="10"/>
        <v>0</v>
      </c>
      <c r="K156" s="215" t="s">
        <v>22</v>
      </c>
      <c r="L156" s="220"/>
      <c r="M156" s="221" t="s">
        <v>22</v>
      </c>
      <c r="N156" s="222" t="s">
        <v>46</v>
      </c>
      <c r="O156" s="41"/>
      <c r="P156" s="210">
        <f t="shared" si="11"/>
        <v>0</v>
      </c>
      <c r="Q156" s="210">
        <v>0</v>
      </c>
      <c r="R156" s="210">
        <f t="shared" si="12"/>
        <v>0</v>
      </c>
      <c r="S156" s="210">
        <v>0</v>
      </c>
      <c r="T156" s="211">
        <f t="shared" si="13"/>
        <v>0</v>
      </c>
      <c r="AR156" s="23" t="s">
        <v>1622</v>
      </c>
      <c r="AT156" s="23" t="s">
        <v>224</v>
      </c>
      <c r="AU156" s="23" t="s">
        <v>84</v>
      </c>
      <c r="AY156" s="23" t="s">
        <v>165</v>
      </c>
      <c r="BE156" s="212">
        <f t="shared" si="14"/>
        <v>0</v>
      </c>
      <c r="BF156" s="212">
        <f t="shared" si="15"/>
        <v>0</v>
      </c>
      <c r="BG156" s="212">
        <f t="shared" si="16"/>
        <v>0</v>
      </c>
      <c r="BH156" s="212">
        <f t="shared" si="17"/>
        <v>0</v>
      </c>
      <c r="BI156" s="212">
        <f t="shared" si="18"/>
        <v>0</v>
      </c>
      <c r="BJ156" s="23" t="s">
        <v>24</v>
      </c>
      <c r="BK156" s="212">
        <f t="shared" si="19"/>
        <v>0</v>
      </c>
      <c r="BL156" s="23" t="s">
        <v>658</v>
      </c>
      <c r="BM156" s="23" t="s">
        <v>2216</v>
      </c>
    </row>
    <row r="157" spans="2:65" s="1" customFormat="1" ht="22.5" customHeight="1">
      <c r="B157" s="40"/>
      <c r="C157" s="213" t="s">
        <v>664</v>
      </c>
      <c r="D157" s="213" t="s">
        <v>224</v>
      </c>
      <c r="E157" s="214" t="s">
        <v>2217</v>
      </c>
      <c r="F157" s="215" t="s">
        <v>2218</v>
      </c>
      <c r="G157" s="216" t="s">
        <v>190</v>
      </c>
      <c r="H157" s="217">
        <v>125</v>
      </c>
      <c r="I157" s="218"/>
      <c r="J157" s="219">
        <f t="shared" si="10"/>
        <v>0</v>
      </c>
      <c r="K157" s="215" t="s">
        <v>22</v>
      </c>
      <c r="L157" s="220"/>
      <c r="M157" s="221" t="s">
        <v>22</v>
      </c>
      <c r="N157" s="222" t="s">
        <v>46</v>
      </c>
      <c r="O157" s="41"/>
      <c r="P157" s="210">
        <f t="shared" si="11"/>
        <v>0</v>
      </c>
      <c r="Q157" s="210">
        <v>0</v>
      </c>
      <c r="R157" s="210">
        <f t="shared" si="12"/>
        <v>0</v>
      </c>
      <c r="S157" s="210">
        <v>0</v>
      </c>
      <c r="T157" s="211">
        <f t="shared" si="13"/>
        <v>0</v>
      </c>
      <c r="AR157" s="23" t="s">
        <v>1622</v>
      </c>
      <c r="AT157" s="23" t="s">
        <v>224</v>
      </c>
      <c r="AU157" s="23" t="s">
        <v>84</v>
      </c>
      <c r="AY157" s="23" t="s">
        <v>165</v>
      </c>
      <c r="BE157" s="212">
        <f t="shared" si="14"/>
        <v>0</v>
      </c>
      <c r="BF157" s="212">
        <f t="shared" si="15"/>
        <v>0</v>
      </c>
      <c r="BG157" s="212">
        <f t="shared" si="16"/>
        <v>0</v>
      </c>
      <c r="BH157" s="212">
        <f t="shared" si="17"/>
        <v>0</v>
      </c>
      <c r="BI157" s="212">
        <f t="shared" si="18"/>
        <v>0</v>
      </c>
      <c r="BJ157" s="23" t="s">
        <v>24</v>
      </c>
      <c r="BK157" s="212">
        <f t="shared" si="19"/>
        <v>0</v>
      </c>
      <c r="BL157" s="23" t="s">
        <v>658</v>
      </c>
      <c r="BM157" s="23" t="s">
        <v>2219</v>
      </c>
    </row>
    <row r="158" spans="2:65" s="1" customFormat="1" ht="22.5" customHeight="1">
      <c r="B158" s="40"/>
      <c r="C158" s="213" t="s">
        <v>667</v>
      </c>
      <c r="D158" s="213" t="s">
        <v>224</v>
      </c>
      <c r="E158" s="214" t="s">
        <v>1875</v>
      </c>
      <c r="F158" s="215" t="s">
        <v>1876</v>
      </c>
      <c r="G158" s="216" t="s">
        <v>190</v>
      </c>
      <c r="H158" s="217">
        <v>65</v>
      </c>
      <c r="I158" s="218"/>
      <c r="J158" s="219">
        <f t="shared" si="10"/>
        <v>0</v>
      </c>
      <c r="K158" s="215" t="s">
        <v>22</v>
      </c>
      <c r="L158" s="220"/>
      <c r="M158" s="221" t="s">
        <v>22</v>
      </c>
      <c r="N158" s="222" t="s">
        <v>46</v>
      </c>
      <c r="O158" s="41"/>
      <c r="P158" s="210">
        <f t="shared" si="11"/>
        <v>0</v>
      </c>
      <c r="Q158" s="210">
        <v>0</v>
      </c>
      <c r="R158" s="210">
        <f t="shared" si="12"/>
        <v>0</v>
      </c>
      <c r="S158" s="210">
        <v>0</v>
      </c>
      <c r="T158" s="211">
        <f t="shared" si="13"/>
        <v>0</v>
      </c>
      <c r="AR158" s="23" t="s">
        <v>1622</v>
      </c>
      <c r="AT158" s="23" t="s">
        <v>224</v>
      </c>
      <c r="AU158" s="23" t="s">
        <v>84</v>
      </c>
      <c r="AY158" s="23" t="s">
        <v>165</v>
      </c>
      <c r="BE158" s="212">
        <f t="shared" si="14"/>
        <v>0</v>
      </c>
      <c r="BF158" s="212">
        <f t="shared" si="15"/>
        <v>0</v>
      </c>
      <c r="BG158" s="212">
        <f t="shared" si="16"/>
        <v>0</v>
      </c>
      <c r="BH158" s="212">
        <f t="shared" si="17"/>
        <v>0</v>
      </c>
      <c r="BI158" s="212">
        <f t="shared" si="18"/>
        <v>0</v>
      </c>
      <c r="BJ158" s="23" t="s">
        <v>24</v>
      </c>
      <c r="BK158" s="212">
        <f t="shared" si="19"/>
        <v>0</v>
      </c>
      <c r="BL158" s="23" t="s">
        <v>658</v>
      </c>
      <c r="BM158" s="23" t="s">
        <v>2220</v>
      </c>
    </row>
    <row r="159" spans="2:65" s="1" customFormat="1" ht="22.5" customHeight="1">
      <c r="B159" s="40"/>
      <c r="C159" s="213" t="s">
        <v>672</v>
      </c>
      <c r="D159" s="213" t="s">
        <v>224</v>
      </c>
      <c r="E159" s="214" t="s">
        <v>2042</v>
      </c>
      <c r="F159" s="215" t="s">
        <v>2043</v>
      </c>
      <c r="G159" s="216" t="s">
        <v>190</v>
      </c>
      <c r="H159" s="217">
        <v>11</v>
      </c>
      <c r="I159" s="218"/>
      <c r="J159" s="219">
        <f t="shared" si="10"/>
        <v>0</v>
      </c>
      <c r="K159" s="215" t="s">
        <v>22</v>
      </c>
      <c r="L159" s="220"/>
      <c r="M159" s="221" t="s">
        <v>22</v>
      </c>
      <c r="N159" s="222" t="s">
        <v>46</v>
      </c>
      <c r="O159" s="41"/>
      <c r="P159" s="210">
        <f t="shared" si="11"/>
        <v>0</v>
      </c>
      <c r="Q159" s="210">
        <v>0</v>
      </c>
      <c r="R159" s="210">
        <f t="shared" si="12"/>
        <v>0</v>
      </c>
      <c r="S159" s="210">
        <v>0</v>
      </c>
      <c r="T159" s="211">
        <f t="shared" si="13"/>
        <v>0</v>
      </c>
      <c r="AR159" s="23" t="s">
        <v>1622</v>
      </c>
      <c r="AT159" s="23" t="s">
        <v>224</v>
      </c>
      <c r="AU159" s="23" t="s">
        <v>84</v>
      </c>
      <c r="AY159" s="23" t="s">
        <v>165</v>
      </c>
      <c r="BE159" s="212">
        <f t="shared" si="14"/>
        <v>0</v>
      </c>
      <c r="BF159" s="212">
        <f t="shared" si="15"/>
        <v>0</v>
      </c>
      <c r="BG159" s="212">
        <f t="shared" si="16"/>
        <v>0</v>
      </c>
      <c r="BH159" s="212">
        <f t="shared" si="17"/>
        <v>0</v>
      </c>
      <c r="BI159" s="212">
        <f t="shared" si="18"/>
        <v>0</v>
      </c>
      <c r="BJ159" s="23" t="s">
        <v>24</v>
      </c>
      <c r="BK159" s="212">
        <f t="shared" si="19"/>
        <v>0</v>
      </c>
      <c r="BL159" s="23" t="s">
        <v>658</v>
      </c>
      <c r="BM159" s="23" t="s">
        <v>2221</v>
      </c>
    </row>
    <row r="160" spans="2:65" s="1" customFormat="1" ht="22.5" customHeight="1">
      <c r="B160" s="40"/>
      <c r="C160" s="213" t="s">
        <v>680</v>
      </c>
      <c r="D160" s="213" t="s">
        <v>224</v>
      </c>
      <c r="E160" s="214" t="s">
        <v>2222</v>
      </c>
      <c r="F160" s="215" t="s">
        <v>2223</v>
      </c>
      <c r="G160" s="216" t="s">
        <v>190</v>
      </c>
      <c r="H160" s="217">
        <v>31</v>
      </c>
      <c r="I160" s="218"/>
      <c r="J160" s="219">
        <f t="shared" si="10"/>
        <v>0</v>
      </c>
      <c r="K160" s="215" t="s">
        <v>22</v>
      </c>
      <c r="L160" s="220"/>
      <c r="M160" s="221" t="s">
        <v>22</v>
      </c>
      <c r="N160" s="222" t="s">
        <v>46</v>
      </c>
      <c r="O160" s="41"/>
      <c r="P160" s="210">
        <f t="shared" si="11"/>
        <v>0</v>
      </c>
      <c r="Q160" s="210">
        <v>0</v>
      </c>
      <c r="R160" s="210">
        <f t="shared" si="12"/>
        <v>0</v>
      </c>
      <c r="S160" s="210">
        <v>0</v>
      </c>
      <c r="T160" s="211">
        <f t="shared" si="13"/>
        <v>0</v>
      </c>
      <c r="AR160" s="23" t="s">
        <v>1622</v>
      </c>
      <c r="AT160" s="23" t="s">
        <v>224</v>
      </c>
      <c r="AU160" s="23" t="s">
        <v>84</v>
      </c>
      <c r="AY160" s="23" t="s">
        <v>165</v>
      </c>
      <c r="BE160" s="212">
        <f t="shared" si="14"/>
        <v>0</v>
      </c>
      <c r="BF160" s="212">
        <f t="shared" si="15"/>
        <v>0</v>
      </c>
      <c r="BG160" s="212">
        <f t="shared" si="16"/>
        <v>0</v>
      </c>
      <c r="BH160" s="212">
        <f t="shared" si="17"/>
        <v>0</v>
      </c>
      <c r="BI160" s="212">
        <f t="shared" si="18"/>
        <v>0</v>
      </c>
      <c r="BJ160" s="23" t="s">
        <v>24</v>
      </c>
      <c r="BK160" s="212">
        <f t="shared" si="19"/>
        <v>0</v>
      </c>
      <c r="BL160" s="23" t="s">
        <v>658</v>
      </c>
      <c r="BM160" s="23" t="s">
        <v>2224</v>
      </c>
    </row>
    <row r="161" spans="2:65" s="1" customFormat="1" ht="22.5" customHeight="1">
      <c r="B161" s="40"/>
      <c r="C161" s="213" t="s">
        <v>685</v>
      </c>
      <c r="D161" s="213" t="s">
        <v>224</v>
      </c>
      <c r="E161" s="214" t="s">
        <v>2225</v>
      </c>
      <c r="F161" s="215" t="s">
        <v>2226</v>
      </c>
      <c r="G161" s="216" t="s">
        <v>190</v>
      </c>
      <c r="H161" s="217">
        <v>84</v>
      </c>
      <c r="I161" s="218"/>
      <c r="J161" s="219">
        <f t="shared" si="10"/>
        <v>0</v>
      </c>
      <c r="K161" s="215" t="s">
        <v>22</v>
      </c>
      <c r="L161" s="220"/>
      <c r="M161" s="221" t="s">
        <v>22</v>
      </c>
      <c r="N161" s="222" t="s">
        <v>46</v>
      </c>
      <c r="O161" s="41"/>
      <c r="P161" s="210">
        <f t="shared" si="11"/>
        <v>0</v>
      </c>
      <c r="Q161" s="210">
        <v>0</v>
      </c>
      <c r="R161" s="210">
        <f t="shared" si="12"/>
        <v>0</v>
      </c>
      <c r="S161" s="210">
        <v>0</v>
      </c>
      <c r="T161" s="211">
        <f t="shared" si="13"/>
        <v>0</v>
      </c>
      <c r="AR161" s="23" t="s">
        <v>1622</v>
      </c>
      <c r="AT161" s="23" t="s">
        <v>224</v>
      </c>
      <c r="AU161" s="23" t="s">
        <v>84</v>
      </c>
      <c r="AY161" s="23" t="s">
        <v>165</v>
      </c>
      <c r="BE161" s="212">
        <f t="shared" si="14"/>
        <v>0</v>
      </c>
      <c r="BF161" s="212">
        <f t="shared" si="15"/>
        <v>0</v>
      </c>
      <c r="BG161" s="212">
        <f t="shared" si="16"/>
        <v>0</v>
      </c>
      <c r="BH161" s="212">
        <f t="shared" si="17"/>
        <v>0</v>
      </c>
      <c r="BI161" s="212">
        <f t="shared" si="18"/>
        <v>0</v>
      </c>
      <c r="BJ161" s="23" t="s">
        <v>24</v>
      </c>
      <c r="BK161" s="212">
        <f t="shared" si="19"/>
        <v>0</v>
      </c>
      <c r="BL161" s="23" t="s">
        <v>658</v>
      </c>
      <c r="BM161" s="23" t="s">
        <v>2227</v>
      </c>
    </row>
    <row r="162" spans="2:65" s="1" customFormat="1" ht="22.5" customHeight="1">
      <c r="B162" s="40"/>
      <c r="C162" s="213" t="s">
        <v>690</v>
      </c>
      <c r="D162" s="213" t="s">
        <v>224</v>
      </c>
      <c r="E162" s="214" t="s">
        <v>2228</v>
      </c>
      <c r="F162" s="215" t="s">
        <v>2229</v>
      </c>
      <c r="G162" s="216" t="s">
        <v>190</v>
      </c>
      <c r="H162" s="217">
        <v>277</v>
      </c>
      <c r="I162" s="218"/>
      <c r="J162" s="219">
        <f t="shared" si="10"/>
        <v>0</v>
      </c>
      <c r="K162" s="215" t="s">
        <v>22</v>
      </c>
      <c r="L162" s="220"/>
      <c r="M162" s="221" t="s">
        <v>22</v>
      </c>
      <c r="N162" s="222" t="s">
        <v>46</v>
      </c>
      <c r="O162" s="41"/>
      <c r="P162" s="210">
        <f t="shared" si="11"/>
        <v>0</v>
      </c>
      <c r="Q162" s="210">
        <v>0</v>
      </c>
      <c r="R162" s="210">
        <f t="shared" si="12"/>
        <v>0</v>
      </c>
      <c r="S162" s="210">
        <v>0</v>
      </c>
      <c r="T162" s="211">
        <f t="shared" si="13"/>
        <v>0</v>
      </c>
      <c r="AR162" s="23" t="s">
        <v>1622</v>
      </c>
      <c r="AT162" s="23" t="s">
        <v>224</v>
      </c>
      <c r="AU162" s="23" t="s">
        <v>84</v>
      </c>
      <c r="AY162" s="23" t="s">
        <v>165</v>
      </c>
      <c r="BE162" s="212">
        <f t="shared" si="14"/>
        <v>0</v>
      </c>
      <c r="BF162" s="212">
        <f t="shared" si="15"/>
        <v>0</v>
      </c>
      <c r="BG162" s="212">
        <f t="shared" si="16"/>
        <v>0</v>
      </c>
      <c r="BH162" s="212">
        <f t="shared" si="17"/>
        <v>0</v>
      </c>
      <c r="BI162" s="212">
        <f t="shared" si="18"/>
        <v>0</v>
      </c>
      <c r="BJ162" s="23" t="s">
        <v>24</v>
      </c>
      <c r="BK162" s="212">
        <f t="shared" si="19"/>
        <v>0</v>
      </c>
      <c r="BL162" s="23" t="s">
        <v>658</v>
      </c>
      <c r="BM162" s="23" t="s">
        <v>2230</v>
      </c>
    </row>
    <row r="163" spans="2:65" s="1" customFormat="1" ht="22.5" customHeight="1">
      <c r="B163" s="40"/>
      <c r="C163" s="213" t="s">
        <v>697</v>
      </c>
      <c r="D163" s="213" t="s">
        <v>224</v>
      </c>
      <c r="E163" s="214" t="s">
        <v>2231</v>
      </c>
      <c r="F163" s="215" t="s">
        <v>2232</v>
      </c>
      <c r="G163" s="216" t="s">
        <v>190</v>
      </c>
      <c r="H163" s="217">
        <v>12</v>
      </c>
      <c r="I163" s="218"/>
      <c r="J163" s="219">
        <f t="shared" si="10"/>
        <v>0</v>
      </c>
      <c r="K163" s="215" t="s">
        <v>22</v>
      </c>
      <c r="L163" s="220"/>
      <c r="M163" s="221" t="s">
        <v>22</v>
      </c>
      <c r="N163" s="222" t="s">
        <v>46</v>
      </c>
      <c r="O163" s="41"/>
      <c r="P163" s="210">
        <f t="shared" si="11"/>
        <v>0</v>
      </c>
      <c r="Q163" s="210">
        <v>0</v>
      </c>
      <c r="R163" s="210">
        <f t="shared" si="12"/>
        <v>0</v>
      </c>
      <c r="S163" s="210">
        <v>0</v>
      </c>
      <c r="T163" s="211">
        <f t="shared" si="13"/>
        <v>0</v>
      </c>
      <c r="AR163" s="23" t="s">
        <v>1622</v>
      </c>
      <c r="AT163" s="23" t="s">
        <v>224</v>
      </c>
      <c r="AU163" s="23" t="s">
        <v>84</v>
      </c>
      <c r="AY163" s="23" t="s">
        <v>165</v>
      </c>
      <c r="BE163" s="212">
        <f t="shared" si="14"/>
        <v>0</v>
      </c>
      <c r="BF163" s="212">
        <f t="shared" si="15"/>
        <v>0</v>
      </c>
      <c r="BG163" s="212">
        <f t="shared" si="16"/>
        <v>0</v>
      </c>
      <c r="BH163" s="212">
        <f t="shared" si="17"/>
        <v>0</v>
      </c>
      <c r="BI163" s="212">
        <f t="shared" si="18"/>
        <v>0</v>
      </c>
      <c r="BJ163" s="23" t="s">
        <v>24</v>
      </c>
      <c r="BK163" s="212">
        <f t="shared" si="19"/>
        <v>0</v>
      </c>
      <c r="BL163" s="23" t="s">
        <v>658</v>
      </c>
      <c r="BM163" s="23" t="s">
        <v>2233</v>
      </c>
    </row>
    <row r="164" spans="2:65" s="1" customFormat="1" ht="22.5" customHeight="1">
      <c r="B164" s="40"/>
      <c r="C164" s="213" t="s">
        <v>702</v>
      </c>
      <c r="D164" s="213" t="s">
        <v>224</v>
      </c>
      <c r="E164" s="214" t="s">
        <v>2234</v>
      </c>
      <c r="F164" s="215" t="s">
        <v>2235</v>
      </c>
      <c r="G164" s="216" t="s">
        <v>190</v>
      </c>
      <c r="H164" s="217">
        <v>77</v>
      </c>
      <c r="I164" s="218"/>
      <c r="J164" s="219">
        <f t="shared" si="10"/>
        <v>0</v>
      </c>
      <c r="K164" s="215" t="s">
        <v>22</v>
      </c>
      <c r="L164" s="220"/>
      <c r="M164" s="221" t="s">
        <v>22</v>
      </c>
      <c r="N164" s="222" t="s">
        <v>46</v>
      </c>
      <c r="O164" s="41"/>
      <c r="P164" s="210">
        <f t="shared" si="11"/>
        <v>0</v>
      </c>
      <c r="Q164" s="210">
        <v>0</v>
      </c>
      <c r="R164" s="210">
        <f t="shared" si="12"/>
        <v>0</v>
      </c>
      <c r="S164" s="210">
        <v>0</v>
      </c>
      <c r="T164" s="211">
        <f t="shared" si="13"/>
        <v>0</v>
      </c>
      <c r="AR164" s="23" t="s">
        <v>1622</v>
      </c>
      <c r="AT164" s="23" t="s">
        <v>224</v>
      </c>
      <c r="AU164" s="23" t="s">
        <v>84</v>
      </c>
      <c r="AY164" s="23" t="s">
        <v>165</v>
      </c>
      <c r="BE164" s="212">
        <f t="shared" si="14"/>
        <v>0</v>
      </c>
      <c r="BF164" s="212">
        <f t="shared" si="15"/>
        <v>0</v>
      </c>
      <c r="BG164" s="212">
        <f t="shared" si="16"/>
        <v>0</v>
      </c>
      <c r="BH164" s="212">
        <f t="shared" si="17"/>
        <v>0</v>
      </c>
      <c r="BI164" s="212">
        <f t="shared" si="18"/>
        <v>0</v>
      </c>
      <c r="BJ164" s="23" t="s">
        <v>24</v>
      </c>
      <c r="BK164" s="212">
        <f t="shared" si="19"/>
        <v>0</v>
      </c>
      <c r="BL164" s="23" t="s">
        <v>658</v>
      </c>
      <c r="BM164" s="23" t="s">
        <v>2236</v>
      </c>
    </row>
    <row r="165" spans="2:65" s="1" customFormat="1" ht="22.5" customHeight="1">
      <c r="B165" s="40"/>
      <c r="C165" s="213" t="s">
        <v>707</v>
      </c>
      <c r="D165" s="213" t="s">
        <v>224</v>
      </c>
      <c r="E165" s="214" t="s">
        <v>2237</v>
      </c>
      <c r="F165" s="215" t="s">
        <v>2238</v>
      </c>
      <c r="G165" s="216" t="s">
        <v>190</v>
      </c>
      <c r="H165" s="217">
        <v>45</v>
      </c>
      <c r="I165" s="218"/>
      <c r="J165" s="219">
        <f t="shared" si="10"/>
        <v>0</v>
      </c>
      <c r="K165" s="215" t="s">
        <v>22</v>
      </c>
      <c r="L165" s="220"/>
      <c r="M165" s="221" t="s">
        <v>22</v>
      </c>
      <c r="N165" s="222" t="s">
        <v>46</v>
      </c>
      <c r="O165" s="41"/>
      <c r="P165" s="210">
        <f t="shared" si="11"/>
        <v>0</v>
      </c>
      <c r="Q165" s="210">
        <v>0</v>
      </c>
      <c r="R165" s="210">
        <f t="shared" si="12"/>
        <v>0</v>
      </c>
      <c r="S165" s="210">
        <v>0</v>
      </c>
      <c r="T165" s="211">
        <f t="shared" si="13"/>
        <v>0</v>
      </c>
      <c r="AR165" s="23" t="s">
        <v>1622</v>
      </c>
      <c r="AT165" s="23" t="s">
        <v>224</v>
      </c>
      <c r="AU165" s="23" t="s">
        <v>84</v>
      </c>
      <c r="AY165" s="23" t="s">
        <v>165</v>
      </c>
      <c r="BE165" s="212">
        <f t="shared" si="14"/>
        <v>0</v>
      </c>
      <c r="BF165" s="212">
        <f t="shared" si="15"/>
        <v>0</v>
      </c>
      <c r="BG165" s="212">
        <f t="shared" si="16"/>
        <v>0</v>
      </c>
      <c r="BH165" s="212">
        <f t="shared" si="17"/>
        <v>0</v>
      </c>
      <c r="BI165" s="212">
        <f t="shared" si="18"/>
        <v>0</v>
      </c>
      <c r="BJ165" s="23" t="s">
        <v>24</v>
      </c>
      <c r="BK165" s="212">
        <f t="shared" si="19"/>
        <v>0</v>
      </c>
      <c r="BL165" s="23" t="s">
        <v>658</v>
      </c>
      <c r="BM165" s="23" t="s">
        <v>2239</v>
      </c>
    </row>
    <row r="166" spans="2:65" s="1" customFormat="1" ht="22.5" customHeight="1">
      <c r="B166" s="40"/>
      <c r="C166" s="213" t="s">
        <v>712</v>
      </c>
      <c r="D166" s="213" t="s">
        <v>224</v>
      </c>
      <c r="E166" s="214" t="s">
        <v>2240</v>
      </c>
      <c r="F166" s="215" t="s">
        <v>2241</v>
      </c>
      <c r="G166" s="216" t="s">
        <v>190</v>
      </c>
      <c r="H166" s="217">
        <v>73</v>
      </c>
      <c r="I166" s="218"/>
      <c r="J166" s="219">
        <f t="shared" si="10"/>
        <v>0</v>
      </c>
      <c r="K166" s="215" t="s">
        <v>22</v>
      </c>
      <c r="L166" s="220"/>
      <c r="M166" s="221" t="s">
        <v>22</v>
      </c>
      <c r="N166" s="222" t="s">
        <v>46</v>
      </c>
      <c r="O166" s="41"/>
      <c r="P166" s="210">
        <f t="shared" si="11"/>
        <v>0</v>
      </c>
      <c r="Q166" s="210">
        <v>0</v>
      </c>
      <c r="R166" s="210">
        <f t="shared" si="12"/>
        <v>0</v>
      </c>
      <c r="S166" s="210">
        <v>0</v>
      </c>
      <c r="T166" s="211">
        <f t="shared" si="13"/>
        <v>0</v>
      </c>
      <c r="AR166" s="23" t="s">
        <v>1622</v>
      </c>
      <c r="AT166" s="23" t="s">
        <v>224</v>
      </c>
      <c r="AU166" s="23" t="s">
        <v>84</v>
      </c>
      <c r="AY166" s="23" t="s">
        <v>165</v>
      </c>
      <c r="BE166" s="212">
        <f t="shared" si="14"/>
        <v>0</v>
      </c>
      <c r="BF166" s="212">
        <f t="shared" si="15"/>
        <v>0</v>
      </c>
      <c r="BG166" s="212">
        <f t="shared" si="16"/>
        <v>0</v>
      </c>
      <c r="BH166" s="212">
        <f t="shared" si="17"/>
        <v>0</v>
      </c>
      <c r="BI166" s="212">
        <f t="shared" si="18"/>
        <v>0</v>
      </c>
      <c r="BJ166" s="23" t="s">
        <v>24</v>
      </c>
      <c r="BK166" s="212">
        <f t="shared" si="19"/>
        <v>0</v>
      </c>
      <c r="BL166" s="23" t="s">
        <v>658</v>
      </c>
      <c r="BM166" s="23" t="s">
        <v>2242</v>
      </c>
    </row>
    <row r="167" spans="2:65" s="1" customFormat="1" ht="22.5" customHeight="1">
      <c r="B167" s="40"/>
      <c r="C167" s="213" t="s">
        <v>717</v>
      </c>
      <c r="D167" s="213" t="s">
        <v>224</v>
      </c>
      <c r="E167" s="214" t="s">
        <v>2243</v>
      </c>
      <c r="F167" s="215" t="s">
        <v>2244</v>
      </c>
      <c r="G167" s="216" t="s">
        <v>443</v>
      </c>
      <c r="H167" s="217">
        <v>1</v>
      </c>
      <c r="I167" s="218"/>
      <c r="J167" s="219">
        <f t="shared" si="10"/>
        <v>0</v>
      </c>
      <c r="K167" s="215" t="s">
        <v>22</v>
      </c>
      <c r="L167" s="220"/>
      <c r="M167" s="221" t="s">
        <v>22</v>
      </c>
      <c r="N167" s="222" t="s">
        <v>46</v>
      </c>
      <c r="O167" s="41"/>
      <c r="P167" s="210">
        <f t="shared" si="11"/>
        <v>0</v>
      </c>
      <c r="Q167" s="210">
        <v>0</v>
      </c>
      <c r="R167" s="210">
        <f t="shared" si="12"/>
        <v>0</v>
      </c>
      <c r="S167" s="210">
        <v>0</v>
      </c>
      <c r="T167" s="211">
        <f t="shared" si="13"/>
        <v>0</v>
      </c>
      <c r="AR167" s="23" t="s">
        <v>1622</v>
      </c>
      <c r="AT167" s="23" t="s">
        <v>224</v>
      </c>
      <c r="AU167" s="23" t="s">
        <v>84</v>
      </c>
      <c r="AY167" s="23" t="s">
        <v>165</v>
      </c>
      <c r="BE167" s="212">
        <f t="shared" si="14"/>
        <v>0</v>
      </c>
      <c r="BF167" s="212">
        <f t="shared" si="15"/>
        <v>0</v>
      </c>
      <c r="BG167" s="212">
        <f t="shared" si="16"/>
        <v>0</v>
      </c>
      <c r="BH167" s="212">
        <f t="shared" si="17"/>
        <v>0</v>
      </c>
      <c r="BI167" s="212">
        <f t="shared" si="18"/>
        <v>0</v>
      </c>
      <c r="BJ167" s="23" t="s">
        <v>24</v>
      </c>
      <c r="BK167" s="212">
        <f t="shared" si="19"/>
        <v>0</v>
      </c>
      <c r="BL167" s="23" t="s">
        <v>658</v>
      </c>
      <c r="BM167" s="23" t="s">
        <v>2245</v>
      </c>
    </row>
    <row r="168" spans="2:65" s="1" customFormat="1" ht="22.5" customHeight="1">
      <c r="B168" s="40"/>
      <c r="C168" s="213" t="s">
        <v>722</v>
      </c>
      <c r="D168" s="213" t="s">
        <v>224</v>
      </c>
      <c r="E168" s="214" t="s">
        <v>2246</v>
      </c>
      <c r="F168" s="215" t="s">
        <v>2247</v>
      </c>
      <c r="G168" s="216" t="s">
        <v>443</v>
      </c>
      <c r="H168" s="217">
        <v>18</v>
      </c>
      <c r="I168" s="218"/>
      <c r="J168" s="219">
        <f t="shared" si="10"/>
        <v>0</v>
      </c>
      <c r="K168" s="215" t="s">
        <v>22</v>
      </c>
      <c r="L168" s="220"/>
      <c r="M168" s="221" t="s">
        <v>22</v>
      </c>
      <c r="N168" s="222" t="s">
        <v>46</v>
      </c>
      <c r="O168" s="41"/>
      <c r="P168" s="210">
        <f t="shared" si="11"/>
        <v>0</v>
      </c>
      <c r="Q168" s="210">
        <v>0</v>
      </c>
      <c r="R168" s="210">
        <f t="shared" si="12"/>
        <v>0</v>
      </c>
      <c r="S168" s="210">
        <v>0</v>
      </c>
      <c r="T168" s="211">
        <f t="shared" si="13"/>
        <v>0</v>
      </c>
      <c r="AR168" s="23" t="s">
        <v>1622</v>
      </c>
      <c r="AT168" s="23" t="s">
        <v>224</v>
      </c>
      <c r="AU168" s="23" t="s">
        <v>84</v>
      </c>
      <c r="AY168" s="23" t="s">
        <v>165</v>
      </c>
      <c r="BE168" s="212">
        <f t="shared" si="14"/>
        <v>0</v>
      </c>
      <c r="BF168" s="212">
        <f t="shared" si="15"/>
        <v>0</v>
      </c>
      <c r="BG168" s="212">
        <f t="shared" si="16"/>
        <v>0</v>
      </c>
      <c r="BH168" s="212">
        <f t="shared" si="17"/>
        <v>0</v>
      </c>
      <c r="BI168" s="212">
        <f t="shared" si="18"/>
        <v>0</v>
      </c>
      <c r="BJ168" s="23" t="s">
        <v>24</v>
      </c>
      <c r="BK168" s="212">
        <f t="shared" si="19"/>
        <v>0</v>
      </c>
      <c r="BL168" s="23" t="s">
        <v>658</v>
      </c>
      <c r="BM168" s="23" t="s">
        <v>2248</v>
      </c>
    </row>
    <row r="169" spans="2:65" s="1" customFormat="1" ht="22.5" customHeight="1">
      <c r="B169" s="40"/>
      <c r="C169" s="213" t="s">
        <v>727</v>
      </c>
      <c r="D169" s="213" t="s">
        <v>224</v>
      </c>
      <c r="E169" s="214" t="s">
        <v>2249</v>
      </c>
      <c r="F169" s="215" t="s">
        <v>2250</v>
      </c>
      <c r="G169" s="216" t="s">
        <v>443</v>
      </c>
      <c r="H169" s="217">
        <v>1</v>
      </c>
      <c r="I169" s="218"/>
      <c r="J169" s="219">
        <f t="shared" si="10"/>
        <v>0</v>
      </c>
      <c r="K169" s="215" t="s">
        <v>22</v>
      </c>
      <c r="L169" s="220"/>
      <c r="M169" s="221" t="s">
        <v>22</v>
      </c>
      <c r="N169" s="222" t="s">
        <v>46</v>
      </c>
      <c r="O169" s="41"/>
      <c r="P169" s="210">
        <f t="shared" si="11"/>
        <v>0</v>
      </c>
      <c r="Q169" s="210">
        <v>0</v>
      </c>
      <c r="R169" s="210">
        <f t="shared" si="12"/>
        <v>0</v>
      </c>
      <c r="S169" s="210">
        <v>0</v>
      </c>
      <c r="T169" s="211">
        <f t="shared" si="13"/>
        <v>0</v>
      </c>
      <c r="AR169" s="23" t="s">
        <v>1622</v>
      </c>
      <c r="AT169" s="23" t="s">
        <v>224</v>
      </c>
      <c r="AU169" s="23" t="s">
        <v>84</v>
      </c>
      <c r="AY169" s="23" t="s">
        <v>165</v>
      </c>
      <c r="BE169" s="212">
        <f t="shared" si="14"/>
        <v>0</v>
      </c>
      <c r="BF169" s="212">
        <f t="shared" si="15"/>
        <v>0</v>
      </c>
      <c r="BG169" s="212">
        <f t="shared" si="16"/>
        <v>0</v>
      </c>
      <c r="BH169" s="212">
        <f t="shared" si="17"/>
        <v>0</v>
      </c>
      <c r="BI169" s="212">
        <f t="shared" si="18"/>
        <v>0</v>
      </c>
      <c r="BJ169" s="23" t="s">
        <v>24</v>
      </c>
      <c r="BK169" s="212">
        <f t="shared" si="19"/>
        <v>0</v>
      </c>
      <c r="BL169" s="23" t="s">
        <v>658</v>
      </c>
      <c r="BM169" s="23" t="s">
        <v>2251</v>
      </c>
    </row>
    <row r="170" spans="2:65" s="1" customFormat="1" ht="22.5" customHeight="1">
      <c r="B170" s="40"/>
      <c r="C170" s="213" t="s">
        <v>732</v>
      </c>
      <c r="D170" s="213" t="s">
        <v>224</v>
      </c>
      <c r="E170" s="214" t="s">
        <v>2252</v>
      </c>
      <c r="F170" s="215" t="s">
        <v>2253</v>
      </c>
      <c r="G170" s="216" t="s">
        <v>443</v>
      </c>
      <c r="H170" s="217">
        <v>12</v>
      </c>
      <c r="I170" s="218"/>
      <c r="J170" s="219">
        <f t="shared" si="10"/>
        <v>0</v>
      </c>
      <c r="K170" s="215" t="s">
        <v>22</v>
      </c>
      <c r="L170" s="220"/>
      <c r="M170" s="221" t="s">
        <v>22</v>
      </c>
      <c r="N170" s="222" t="s">
        <v>46</v>
      </c>
      <c r="O170" s="41"/>
      <c r="P170" s="210">
        <f t="shared" si="11"/>
        <v>0</v>
      </c>
      <c r="Q170" s="210">
        <v>0</v>
      </c>
      <c r="R170" s="210">
        <f t="shared" si="12"/>
        <v>0</v>
      </c>
      <c r="S170" s="210">
        <v>0</v>
      </c>
      <c r="T170" s="211">
        <f t="shared" si="13"/>
        <v>0</v>
      </c>
      <c r="AR170" s="23" t="s">
        <v>1622</v>
      </c>
      <c r="AT170" s="23" t="s">
        <v>224</v>
      </c>
      <c r="AU170" s="23" t="s">
        <v>84</v>
      </c>
      <c r="AY170" s="23" t="s">
        <v>165</v>
      </c>
      <c r="BE170" s="212">
        <f t="shared" si="14"/>
        <v>0</v>
      </c>
      <c r="BF170" s="212">
        <f t="shared" si="15"/>
        <v>0</v>
      </c>
      <c r="BG170" s="212">
        <f t="shared" si="16"/>
        <v>0</v>
      </c>
      <c r="BH170" s="212">
        <f t="shared" si="17"/>
        <v>0</v>
      </c>
      <c r="BI170" s="212">
        <f t="shared" si="18"/>
        <v>0</v>
      </c>
      <c r="BJ170" s="23" t="s">
        <v>24</v>
      </c>
      <c r="BK170" s="212">
        <f t="shared" si="19"/>
        <v>0</v>
      </c>
      <c r="BL170" s="23" t="s">
        <v>658</v>
      </c>
      <c r="BM170" s="23" t="s">
        <v>2254</v>
      </c>
    </row>
    <row r="171" spans="2:65" s="1" customFormat="1" ht="22.5" customHeight="1">
      <c r="B171" s="40"/>
      <c r="C171" s="213" t="s">
        <v>738</v>
      </c>
      <c r="D171" s="213" t="s">
        <v>224</v>
      </c>
      <c r="E171" s="214" t="s">
        <v>2255</v>
      </c>
      <c r="F171" s="215" t="s">
        <v>2256</v>
      </c>
      <c r="G171" s="216" t="s">
        <v>443</v>
      </c>
      <c r="H171" s="217">
        <v>3</v>
      </c>
      <c r="I171" s="218"/>
      <c r="J171" s="219">
        <f t="shared" si="10"/>
        <v>0</v>
      </c>
      <c r="K171" s="215" t="s">
        <v>22</v>
      </c>
      <c r="L171" s="220"/>
      <c r="M171" s="221" t="s">
        <v>22</v>
      </c>
      <c r="N171" s="222" t="s">
        <v>46</v>
      </c>
      <c r="O171" s="41"/>
      <c r="P171" s="210">
        <f t="shared" si="11"/>
        <v>0</v>
      </c>
      <c r="Q171" s="210">
        <v>0</v>
      </c>
      <c r="R171" s="210">
        <f t="shared" si="12"/>
        <v>0</v>
      </c>
      <c r="S171" s="210">
        <v>0</v>
      </c>
      <c r="T171" s="211">
        <f t="shared" si="13"/>
        <v>0</v>
      </c>
      <c r="AR171" s="23" t="s">
        <v>1622</v>
      </c>
      <c r="AT171" s="23" t="s">
        <v>224</v>
      </c>
      <c r="AU171" s="23" t="s">
        <v>84</v>
      </c>
      <c r="AY171" s="23" t="s">
        <v>165</v>
      </c>
      <c r="BE171" s="212">
        <f t="shared" si="14"/>
        <v>0</v>
      </c>
      <c r="BF171" s="212">
        <f t="shared" si="15"/>
        <v>0</v>
      </c>
      <c r="BG171" s="212">
        <f t="shared" si="16"/>
        <v>0</v>
      </c>
      <c r="BH171" s="212">
        <f t="shared" si="17"/>
        <v>0</v>
      </c>
      <c r="BI171" s="212">
        <f t="shared" si="18"/>
        <v>0</v>
      </c>
      <c r="BJ171" s="23" t="s">
        <v>24</v>
      </c>
      <c r="BK171" s="212">
        <f t="shared" si="19"/>
        <v>0</v>
      </c>
      <c r="BL171" s="23" t="s">
        <v>658</v>
      </c>
      <c r="BM171" s="23" t="s">
        <v>2257</v>
      </c>
    </row>
    <row r="172" spans="2:65" s="1" customFormat="1" ht="31.5" customHeight="1">
      <c r="B172" s="40"/>
      <c r="C172" s="213" t="s">
        <v>743</v>
      </c>
      <c r="D172" s="213" t="s">
        <v>224</v>
      </c>
      <c r="E172" s="214" t="s">
        <v>2258</v>
      </c>
      <c r="F172" s="215" t="s">
        <v>2259</v>
      </c>
      <c r="G172" s="216" t="s">
        <v>443</v>
      </c>
      <c r="H172" s="217">
        <v>2</v>
      </c>
      <c r="I172" s="218"/>
      <c r="J172" s="219">
        <f t="shared" ref="J172:J203" si="20">ROUND(I172*H172,2)</f>
        <v>0</v>
      </c>
      <c r="K172" s="215" t="s">
        <v>22</v>
      </c>
      <c r="L172" s="220"/>
      <c r="M172" s="221" t="s">
        <v>22</v>
      </c>
      <c r="N172" s="222" t="s">
        <v>46</v>
      </c>
      <c r="O172" s="41"/>
      <c r="P172" s="210">
        <f t="shared" ref="P172:P203" si="21">O172*H172</f>
        <v>0</v>
      </c>
      <c r="Q172" s="210">
        <v>0</v>
      </c>
      <c r="R172" s="210">
        <f t="shared" ref="R172:R203" si="22">Q172*H172</f>
        <v>0</v>
      </c>
      <c r="S172" s="210">
        <v>0</v>
      </c>
      <c r="T172" s="211">
        <f t="shared" ref="T172:T203" si="23">S172*H172</f>
        <v>0</v>
      </c>
      <c r="AR172" s="23" t="s">
        <v>1622</v>
      </c>
      <c r="AT172" s="23" t="s">
        <v>224</v>
      </c>
      <c r="AU172" s="23" t="s">
        <v>84</v>
      </c>
      <c r="AY172" s="23" t="s">
        <v>165</v>
      </c>
      <c r="BE172" s="212">
        <f t="shared" ref="BE172:BE189" si="24">IF(N172="základní",J172,0)</f>
        <v>0</v>
      </c>
      <c r="BF172" s="212">
        <f t="shared" ref="BF172:BF189" si="25">IF(N172="snížená",J172,0)</f>
        <v>0</v>
      </c>
      <c r="BG172" s="212">
        <f t="shared" ref="BG172:BG189" si="26">IF(N172="zákl. přenesená",J172,0)</f>
        <v>0</v>
      </c>
      <c r="BH172" s="212">
        <f t="shared" ref="BH172:BH189" si="27">IF(N172="sníž. přenesená",J172,0)</f>
        <v>0</v>
      </c>
      <c r="BI172" s="212">
        <f t="shared" ref="BI172:BI189" si="28">IF(N172="nulová",J172,0)</f>
        <v>0</v>
      </c>
      <c r="BJ172" s="23" t="s">
        <v>24</v>
      </c>
      <c r="BK172" s="212">
        <f t="shared" ref="BK172:BK189" si="29">ROUND(I172*H172,2)</f>
        <v>0</v>
      </c>
      <c r="BL172" s="23" t="s">
        <v>658</v>
      </c>
      <c r="BM172" s="23" t="s">
        <v>2260</v>
      </c>
    </row>
    <row r="173" spans="2:65" s="1" customFormat="1" ht="22.5" customHeight="1">
      <c r="B173" s="40"/>
      <c r="C173" s="213" t="s">
        <v>748</v>
      </c>
      <c r="D173" s="213" t="s">
        <v>224</v>
      </c>
      <c r="E173" s="214" t="s">
        <v>2261</v>
      </c>
      <c r="F173" s="215" t="s">
        <v>2262</v>
      </c>
      <c r="G173" s="216" t="s">
        <v>443</v>
      </c>
      <c r="H173" s="217">
        <v>1</v>
      </c>
      <c r="I173" s="218"/>
      <c r="J173" s="219">
        <f t="shared" si="20"/>
        <v>0</v>
      </c>
      <c r="K173" s="215" t="s">
        <v>22</v>
      </c>
      <c r="L173" s="220"/>
      <c r="M173" s="221" t="s">
        <v>22</v>
      </c>
      <c r="N173" s="222" t="s">
        <v>46</v>
      </c>
      <c r="O173" s="41"/>
      <c r="P173" s="210">
        <f t="shared" si="21"/>
        <v>0</v>
      </c>
      <c r="Q173" s="210">
        <v>0</v>
      </c>
      <c r="R173" s="210">
        <f t="shared" si="22"/>
        <v>0</v>
      </c>
      <c r="S173" s="210">
        <v>0</v>
      </c>
      <c r="T173" s="211">
        <f t="shared" si="23"/>
        <v>0</v>
      </c>
      <c r="AR173" s="23" t="s">
        <v>1622</v>
      </c>
      <c r="AT173" s="23" t="s">
        <v>224</v>
      </c>
      <c r="AU173" s="23" t="s">
        <v>84</v>
      </c>
      <c r="AY173" s="23" t="s">
        <v>165</v>
      </c>
      <c r="BE173" s="212">
        <f t="shared" si="24"/>
        <v>0</v>
      </c>
      <c r="BF173" s="212">
        <f t="shared" si="25"/>
        <v>0</v>
      </c>
      <c r="BG173" s="212">
        <f t="shared" si="26"/>
        <v>0</v>
      </c>
      <c r="BH173" s="212">
        <f t="shared" si="27"/>
        <v>0</v>
      </c>
      <c r="BI173" s="212">
        <f t="shared" si="28"/>
        <v>0</v>
      </c>
      <c r="BJ173" s="23" t="s">
        <v>24</v>
      </c>
      <c r="BK173" s="212">
        <f t="shared" si="29"/>
        <v>0</v>
      </c>
      <c r="BL173" s="23" t="s">
        <v>658</v>
      </c>
      <c r="BM173" s="23" t="s">
        <v>2263</v>
      </c>
    </row>
    <row r="174" spans="2:65" s="1" customFormat="1" ht="22.5" customHeight="1">
      <c r="B174" s="40"/>
      <c r="C174" s="213" t="s">
        <v>752</v>
      </c>
      <c r="D174" s="213" t="s">
        <v>224</v>
      </c>
      <c r="E174" s="214" t="s">
        <v>2264</v>
      </c>
      <c r="F174" s="215" t="s">
        <v>2265</v>
      </c>
      <c r="G174" s="216" t="s">
        <v>443</v>
      </c>
      <c r="H174" s="217">
        <v>4</v>
      </c>
      <c r="I174" s="218"/>
      <c r="J174" s="219">
        <f t="shared" si="20"/>
        <v>0</v>
      </c>
      <c r="K174" s="215" t="s">
        <v>22</v>
      </c>
      <c r="L174" s="220"/>
      <c r="M174" s="221" t="s">
        <v>22</v>
      </c>
      <c r="N174" s="222" t="s">
        <v>46</v>
      </c>
      <c r="O174" s="41"/>
      <c r="P174" s="210">
        <f t="shared" si="21"/>
        <v>0</v>
      </c>
      <c r="Q174" s="210">
        <v>0</v>
      </c>
      <c r="R174" s="210">
        <f t="shared" si="22"/>
        <v>0</v>
      </c>
      <c r="S174" s="210">
        <v>0</v>
      </c>
      <c r="T174" s="211">
        <f t="shared" si="23"/>
        <v>0</v>
      </c>
      <c r="AR174" s="23" t="s">
        <v>1622</v>
      </c>
      <c r="AT174" s="23" t="s">
        <v>224</v>
      </c>
      <c r="AU174" s="23" t="s">
        <v>84</v>
      </c>
      <c r="AY174" s="23" t="s">
        <v>165</v>
      </c>
      <c r="BE174" s="212">
        <f t="shared" si="24"/>
        <v>0</v>
      </c>
      <c r="BF174" s="212">
        <f t="shared" si="25"/>
        <v>0</v>
      </c>
      <c r="BG174" s="212">
        <f t="shared" si="26"/>
        <v>0</v>
      </c>
      <c r="BH174" s="212">
        <f t="shared" si="27"/>
        <v>0</v>
      </c>
      <c r="BI174" s="212">
        <f t="shared" si="28"/>
        <v>0</v>
      </c>
      <c r="BJ174" s="23" t="s">
        <v>24</v>
      </c>
      <c r="BK174" s="212">
        <f t="shared" si="29"/>
        <v>0</v>
      </c>
      <c r="BL174" s="23" t="s">
        <v>658</v>
      </c>
      <c r="BM174" s="23" t="s">
        <v>2266</v>
      </c>
    </row>
    <row r="175" spans="2:65" s="1" customFormat="1" ht="22.5" customHeight="1">
      <c r="B175" s="40"/>
      <c r="C175" s="213" t="s">
        <v>759</v>
      </c>
      <c r="D175" s="213" t="s">
        <v>224</v>
      </c>
      <c r="E175" s="214" t="s">
        <v>2267</v>
      </c>
      <c r="F175" s="215" t="s">
        <v>2268</v>
      </c>
      <c r="G175" s="216" t="s">
        <v>443</v>
      </c>
      <c r="H175" s="217">
        <v>1</v>
      </c>
      <c r="I175" s="218"/>
      <c r="J175" s="219">
        <f t="shared" si="20"/>
        <v>0</v>
      </c>
      <c r="K175" s="215" t="s">
        <v>22</v>
      </c>
      <c r="L175" s="220"/>
      <c r="M175" s="221" t="s">
        <v>22</v>
      </c>
      <c r="N175" s="222" t="s">
        <v>46</v>
      </c>
      <c r="O175" s="41"/>
      <c r="P175" s="210">
        <f t="shared" si="21"/>
        <v>0</v>
      </c>
      <c r="Q175" s="210">
        <v>0</v>
      </c>
      <c r="R175" s="210">
        <f t="shared" si="22"/>
        <v>0</v>
      </c>
      <c r="S175" s="210">
        <v>0</v>
      </c>
      <c r="T175" s="211">
        <f t="shared" si="23"/>
        <v>0</v>
      </c>
      <c r="AR175" s="23" t="s">
        <v>1622</v>
      </c>
      <c r="AT175" s="23" t="s">
        <v>224</v>
      </c>
      <c r="AU175" s="23" t="s">
        <v>84</v>
      </c>
      <c r="AY175" s="23" t="s">
        <v>165</v>
      </c>
      <c r="BE175" s="212">
        <f t="shared" si="24"/>
        <v>0</v>
      </c>
      <c r="BF175" s="212">
        <f t="shared" si="25"/>
        <v>0</v>
      </c>
      <c r="BG175" s="212">
        <f t="shared" si="26"/>
        <v>0</v>
      </c>
      <c r="BH175" s="212">
        <f t="shared" si="27"/>
        <v>0</v>
      </c>
      <c r="BI175" s="212">
        <f t="shared" si="28"/>
        <v>0</v>
      </c>
      <c r="BJ175" s="23" t="s">
        <v>24</v>
      </c>
      <c r="BK175" s="212">
        <f t="shared" si="29"/>
        <v>0</v>
      </c>
      <c r="BL175" s="23" t="s">
        <v>658</v>
      </c>
      <c r="BM175" s="23" t="s">
        <v>2269</v>
      </c>
    </row>
    <row r="176" spans="2:65" s="1" customFormat="1" ht="22.5" customHeight="1">
      <c r="B176" s="40"/>
      <c r="C176" s="213" t="s">
        <v>763</v>
      </c>
      <c r="D176" s="213" t="s">
        <v>224</v>
      </c>
      <c r="E176" s="214" t="s">
        <v>2270</v>
      </c>
      <c r="F176" s="215" t="s">
        <v>2271</v>
      </c>
      <c r="G176" s="216" t="s">
        <v>443</v>
      </c>
      <c r="H176" s="217">
        <v>1</v>
      </c>
      <c r="I176" s="218"/>
      <c r="J176" s="219">
        <f t="shared" si="20"/>
        <v>0</v>
      </c>
      <c r="K176" s="215" t="s">
        <v>22</v>
      </c>
      <c r="L176" s="220"/>
      <c r="M176" s="221" t="s">
        <v>22</v>
      </c>
      <c r="N176" s="222" t="s">
        <v>46</v>
      </c>
      <c r="O176" s="41"/>
      <c r="P176" s="210">
        <f t="shared" si="21"/>
        <v>0</v>
      </c>
      <c r="Q176" s="210">
        <v>0</v>
      </c>
      <c r="R176" s="210">
        <f t="shared" si="22"/>
        <v>0</v>
      </c>
      <c r="S176" s="210">
        <v>0</v>
      </c>
      <c r="T176" s="211">
        <f t="shared" si="23"/>
        <v>0</v>
      </c>
      <c r="AR176" s="23" t="s">
        <v>1622</v>
      </c>
      <c r="AT176" s="23" t="s">
        <v>224</v>
      </c>
      <c r="AU176" s="23" t="s">
        <v>84</v>
      </c>
      <c r="AY176" s="23" t="s">
        <v>165</v>
      </c>
      <c r="BE176" s="212">
        <f t="shared" si="24"/>
        <v>0</v>
      </c>
      <c r="BF176" s="212">
        <f t="shared" si="25"/>
        <v>0</v>
      </c>
      <c r="BG176" s="212">
        <f t="shared" si="26"/>
        <v>0</v>
      </c>
      <c r="BH176" s="212">
        <f t="shared" si="27"/>
        <v>0</v>
      </c>
      <c r="BI176" s="212">
        <f t="shared" si="28"/>
        <v>0</v>
      </c>
      <c r="BJ176" s="23" t="s">
        <v>24</v>
      </c>
      <c r="BK176" s="212">
        <f t="shared" si="29"/>
        <v>0</v>
      </c>
      <c r="BL176" s="23" t="s">
        <v>658</v>
      </c>
      <c r="BM176" s="23" t="s">
        <v>2272</v>
      </c>
    </row>
    <row r="177" spans="2:65" s="1" customFormat="1" ht="22.5" customHeight="1">
      <c r="B177" s="40"/>
      <c r="C177" s="213" t="s">
        <v>768</v>
      </c>
      <c r="D177" s="213" t="s">
        <v>224</v>
      </c>
      <c r="E177" s="214" t="s">
        <v>2273</v>
      </c>
      <c r="F177" s="215" t="s">
        <v>2274</v>
      </c>
      <c r="G177" s="216" t="s">
        <v>443</v>
      </c>
      <c r="H177" s="217">
        <v>1</v>
      </c>
      <c r="I177" s="218"/>
      <c r="J177" s="219">
        <f t="shared" si="20"/>
        <v>0</v>
      </c>
      <c r="K177" s="215" t="s">
        <v>22</v>
      </c>
      <c r="L177" s="220"/>
      <c r="M177" s="221" t="s">
        <v>22</v>
      </c>
      <c r="N177" s="222" t="s">
        <v>46</v>
      </c>
      <c r="O177" s="41"/>
      <c r="P177" s="210">
        <f t="shared" si="21"/>
        <v>0</v>
      </c>
      <c r="Q177" s="210">
        <v>0</v>
      </c>
      <c r="R177" s="210">
        <f t="shared" si="22"/>
        <v>0</v>
      </c>
      <c r="S177" s="210">
        <v>0</v>
      </c>
      <c r="T177" s="211">
        <f t="shared" si="23"/>
        <v>0</v>
      </c>
      <c r="AR177" s="23" t="s">
        <v>1622</v>
      </c>
      <c r="AT177" s="23" t="s">
        <v>224</v>
      </c>
      <c r="AU177" s="23" t="s">
        <v>84</v>
      </c>
      <c r="AY177" s="23" t="s">
        <v>165</v>
      </c>
      <c r="BE177" s="212">
        <f t="shared" si="24"/>
        <v>0</v>
      </c>
      <c r="BF177" s="212">
        <f t="shared" si="25"/>
        <v>0</v>
      </c>
      <c r="BG177" s="212">
        <f t="shared" si="26"/>
        <v>0</v>
      </c>
      <c r="BH177" s="212">
        <f t="shared" si="27"/>
        <v>0</v>
      </c>
      <c r="BI177" s="212">
        <f t="shared" si="28"/>
        <v>0</v>
      </c>
      <c r="BJ177" s="23" t="s">
        <v>24</v>
      </c>
      <c r="BK177" s="212">
        <f t="shared" si="29"/>
        <v>0</v>
      </c>
      <c r="BL177" s="23" t="s">
        <v>658</v>
      </c>
      <c r="BM177" s="23" t="s">
        <v>2275</v>
      </c>
    </row>
    <row r="178" spans="2:65" s="1" customFormat="1" ht="22.5" customHeight="1">
      <c r="B178" s="40"/>
      <c r="C178" s="213" t="s">
        <v>773</v>
      </c>
      <c r="D178" s="213" t="s">
        <v>224</v>
      </c>
      <c r="E178" s="214" t="s">
        <v>2276</v>
      </c>
      <c r="F178" s="215" t="s">
        <v>2277</v>
      </c>
      <c r="G178" s="216" t="s">
        <v>443</v>
      </c>
      <c r="H178" s="217">
        <v>1</v>
      </c>
      <c r="I178" s="218"/>
      <c r="J178" s="219">
        <f t="shared" si="20"/>
        <v>0</v>
      </c>
      <c r="K178" s="215" t="s">
        <v>22</v>
      </c>
      <c r="L178" s="220"/>
      <c r="M178" s="221" t="s">
        <v>22</v>
      </c>
      <c r="N178" s="222" t="s">
        <v>46</v>
      </c>
      <c r="O178" s="41"/>
      <c r="P178" s="210">
        <f t="shared" si="21"/>
        <v>0</v>
      </c>
      <c r="Q178" s="210">
        <v>0</v>
      </c>
      <c r="R178" s="210">
        <f t="shared" si="22"/>
        <v>0</v>
      </c>
      <c r="S178" s="210">
        <v>0</v>
      </c>
      <c r="T178" s="211">
        <f t="shared" si="23"/>
        <v>0</v>
      </c>
      <c r="AR178" s="23" t="s">
        <v>1622</v>
      </c>
      <c r="AT178" s="23" t="s">
        <v>224</v>
      </c>
      <c r="AU178" s="23" t="s">
        <v>84</v>
      </c>
      <c r="AY178" s="23" t="s">
        <v>165</v>
      </c>
      <c r="BE178" s="212">
        <f t="shared" si="24"/>
        <v>0</v>
      </c>
      <c r="BF178" s="212">
        <f t="shared" si="25"/>
        <v>0</v>
      </c>
      <c r="BG178" s="212">
        <f t="shared" si="26"/>
        <v>0</v>
      </c>
      <c r="BH178" s="212">
        <f t="shared" si="27"/>
        <v>0</v>
      </c>
      <c r="BI178" s="212">
        <f t="shared" si="28"/>
        <v>0</v>
      </c>
      <c r="BJ178" s="23" t="s">
        <v>24</v>
      </c>
      <c r="BK178" s="212">
        <f t="shared" si="29"/>
        <v>0</v>
      </c>
      <c r="BL178" s="23" t="s">
        <v>658</v>
      </c>
      <c r="BM178" s="23" t="s">
        <v>2278</v>
      </c>
    </row>
    <row r="179" spans="2:65" s="1" customFormat="1" ht="22.5" customHeight="1">
      <c r="B179" s="40"/>
      <c r="C179" s="213" t="s">
        <v>777</v>
      </c>
      <c r="D179" s="213" t="s">
        <v>224</v>
      </c>
      <c r="E179" s="214" t="s">
        <v>2279</v>
      </c>
      <c r="F179" s="215" t="s">
        <v>2280</v>
      </c>
      <c r="G179" s="216" t="s">
        <v>443</v>
      </c>
      <c r="H179" s="217">
        <v>10</v>
      </c>
      <c r="I179" s="218"/>
      <c r="J179" s="219">
        <f t="shared" si="20"/>
        <v>0</v>
      </c>
      <c r="K179" s="215" t="s">
        <v>22</v>
      </c>
      <c r="L179" s="220"/>
      <c r="M179" s="221" t="s">
        <v>22</v>
      </c>
      <c r="N179" s="222" t="s">
        <v>46</v>
      </c>
      <c r="O179" s="41"/>
      <c r="P179" s="210">
        <f t="shared" si="21"/>
        <v>0</v>
      </c>
      <c r="Q179" s="210">
        <v>0</v>
      </c>
      <c r="R179" s="210">
        <f t="shared" si="22"/>
        <v>0</v>
      </c>
      <c r="S179" s="210">
        <v>0</v>
      </c>
      <c r="T179" s="211">
        <f t="shared" si="23"/>
        <v>0</v>
      </c>
      <c r="AR179" s="23" t="s">
        <v>1622</v>
      </c>
      <c r="AT179" s="23" t="s">
        <v>224</v>
      </c>
      <c r="AU179" s="23" t="s">
        <v>84</v>
      </c>
      <c r="AY179" s="23" t="s">
        <v>165</v>
      </c>
      <c r="BE179" s="212">
        <f t="shared" si="24"/>
        <v>0</v>
      </c>
      <c r="BF179" s="212">
        <f t="shared" si="25"/>
        <v>0</v>
      </c>
      <c r="BG179" s="212">
        <f t="shared" si="26"/>
        <v>0</v>
      </c>
      <c r="BH179" s="212">
        <f t="shared" si="27"/>
        <v>0</v>
      </c>
      <c r="BI179" s="212">
        <f t="shared" si="28"/>
        <v>0</v>
      </c>
      <c r="BJ179" s="23" t="s">
        <v>24</v>
      </c>
      <c r="BK179" s="212">
        <f t="shared" si="29"/>
        <v>0</v>
      </c>
      <c r="BL179" s="23" t="s">
        <v>658</v>
      </c>
      <c r="BM179" s="23" t="s">
        <v>2281</v>
      </c>
    </row>
    <row r="180" spans="2:65" s="1" customFormat="1" ht="22.5" customHeight="1">
      <c r="B180" s="40"/>
      <c r="C180" s="213" t="s">
        <v>654</v>
      </c>
      <c r="D180" s="213" t="s">
        <v>224</v>
      </c>
      <c r="E180" s="214" t="s">
        <v>2282</v>
      </c>
      <c r="F180" s="215" t="s">
        <v>2283</v>
      </c>
      <c r="G180" s="216" t="s">
        <v>443</v>
      </c>
      <c r="H180" s="217">
        <v>1</v>
      </c>
      <c r="I180" s="218"/>
      <c r="J180" s="219">
        <f t="shared" si="20"/>
        <v>0</v>
      </c>
      <c r="K180" s="215" t="s">
        <v>22</v>
      </c>
      <c r="L180" s="220"/>
      <c r="M180" s="221" t="s">
        <v>22</v>
      </c>
      <c r="N180" s="222" t="s">
        <v>46</v>
      </c>
      <c r="O180" s="41"/>
      <c r="P180" s="210">
        <f t="shared" si="21"/>
        <v>0</v>
      </c>
      <c r="Q180" s="210">
        <v>0</v>
      </c>
      <c r="R180" s="210">
        <f t="shared" si="22"/>
        <v>0</v>
      </c>
      <c r="S180" s="210">
        <v>0</v>
      </c>
      <c r="T180" s="211">
        <f t="shared" si="23"/>
        <v>0</v>
      </c>
      <c r="AR180" s="23" t="s">
        <v>1622</v>
      </c>
      <c r="AT180" s="23" t="s">
        <v>224</v>
      </c>
      <c r="AU180" s="23" t="s">
        <v>84</v>
      </c>
      <c r="AY180" s="23" t="s">
        <v>165</v>
      </c>
      <c r="BE180" s="212">
        <f t="shared" si="24"/>
        <v>0</v>
      </c>
      <c r="BF180" s="212">
        <f t="shared" si="25"/>
        <v>0</v>
      </c>
      <c r="BG180" s="212">
        <f t="shared" si="26"/>
        <v>0</v>
      </c>
      <c r="BH180" s="212">
        <f t="shared" si="27"/>
        <v>0</v>
      </c>
      <c r="BI180" s="212">
        <f t="shared" si="28"/>
        <v>0</v>
      </c>
      <c r="BJ180" s="23" t="s">
        <v>24</v>
      </c>
      <c r="BK180" s="212">
        <f t="shared" si="29"/>
        <v>0</v>
      </c>
      <c r="BL180" s="23" t="s">
        <v>658</v>
      </c>
      <c r="BM180" s="23" t="s">
        <v>2284</v>
      </c>
    </row>
    <row r="181" spans="2:65" s="1" customFormat="1" ht="22.5" customHeight="1">
      <c r="B181" s="40"/>
      <c r="C181" s="213" t="s">
        <v>1890</v>
      </c>
      <c r="D181" s="213" t="s">
        <v>224</v>
      </c>
      <c r="E181" s="214" t="s">
        <v>2285</v>
      </c>
      <c r="F181" s="215" t="s">
        <v>2286</v>
      </c>
      <c r="G181" s="216" t="s">
        <v>443</v>
      </c>
      <c r="H181" s="217">
        <v>2</v>
      </c>
      <c r="I181" s="218"/>
      <c r="J181" s="219">
        <f t="shared" si="20"/>
        <v>0</v>
      </c>
      <c r="K181" s="215" t="s">
        <v>22</v>
      </c>
      <c r="L181" s="220"/>
      <c r="M181" s="221" t="s">
        <v>22</v>
      </c>
      <c r="N181" s="222" t="s">
        <v>46</v>
      </c>
      <c r="O181" s="41"/>
      <c r="P181" s="210">
        <f t="shared" si="21"/>
        <v>0</v>
      </c>
      <c r="Q181" s="210">
        <v>0</v>
      </c>
      <c r="R181" s="210">
        <f t="shared" si="22"/>
        <v>0</v>
      </c>
      <c r="S181" s="210">
        <v>0</v>
      </c>
      <c r="T181" s="211">
        <f t="shared" si="23"/>
        <v>0</v>
      </c>
      <c r="AR181" s="23" t="s">
        <v>1622</v>
      </c>
      <c r="AT181" s="23" t="s">
        <v>224</v>
      </c>
      <c r="AU181" s="23" t="s">
        <v>84</v>
      </c>
      <c r="AY181" s="23" t="s">
        <v>165</v>
      </c>
      <c r="BE181" s="212">
        <f t="shared" si="24"/>
        <v>0</v>
      </c>
      <c r="BF181" s="212">
        <f t="shared" si="25"/>
        <v>0</v>
      </c>
      <c r="BG181" s="212">
        <f t="shared" si="26"/>
        <v>0</v>
      </c>
      <c r="BH181" s="212">
        <f t="shared" si="27"/>
        <v>0</v>
      </c>
      <c r="BI181" s="212">
        <f t="shared" si="28"/>
        <v>0</v>
      </c>
      <c r="BJ181" s="23" t="s">
        <v>24</v>
      </c>
      <c r="BK181" s="212">
        <f t="shared" si="29"/>
        <v>0</v>
      </c>
      <c r="BL181" s="23" t="s">
        <v>658</v>
      </c>
      <c r="BM181" s="23" t="s">
        <v>2287</v>
      </c>
    </row>
    <row r="182" spans="2:65" s="1" customFormat="1" ht="22.5" customHeight="1">
      <c r="B182" s="40"/>
      <c r="C182" s="213" t="s">
        <v>1894</v>
      </c>
      <c r="D182" s="213" t="s">
        <v>224</v>
      </c>
      <c r="E182" s="214" t="s">
        <v>2288</v>
      </c>
      <c r="F182" s="215" t="s">
        <v>2289</v>
      </c>
      <c r="G182" s="216" t="s">
        <v>443</v>
      </c>
      <c r="H182" s="217">
        <v>2</v>
      </c>
      <c r="I182" s="218"/>
      <c r="J182" s="219">
        <f t="shared" si="20"/>
        <v>0</v>
      </c>
      <c r="K182" s="215" t="s">
        <v>22</v>
      </c>
      <c r="L182" s="220"/>
      <c r="M182" s="221" t="s">
        <v>22</v>
      </c>
      <c r="N182" s="222" t="s">
        <v>46</v>
      </c>
      <c r="O182" s="41"/>
      <c r="P182" s="210">
        <f t="shared" si="21"/>
        <v>0</v>
      </c>
      <c r="Q182" s="210">
        <v>0</v>
      </c>
      <c r="R182" s="210">
        <f t="shared" si="22"/>
        <v>0</v>
      </c>
      <c r="S182" s="210">
        <v>0</v>
      </c>
      <c r="T182" s="211">
        <f t="shared" si="23"/>
        <v>0</v>
      </c>
      <c r="AR182" s="23" t="s">
        <v>1622</v>
      </c>
      <c r="AT182" s="23" t="s">
        <v>224</v>
      </c>
      <c r="AU182" s="23" t="s">
        <v>84</v>
      </c>
      <c r="AY182" s="23" t="s">
        <v>165</v>
      </c>
      <c r="BE182" s="212">
        <f t="shared" si="24"/>
        <v>0</v>
      </c>
      <c r="BF182" s="212">
        <f t="shared" si="25"/>
        <v>0</v>
      </c>
      <c r="BG182" s="212">
        <f t="shared" si="26"/>
        <v>0</v>
      </c>
      <c r="BH182" s="212">
        <f t="shared" si="27"/>
        <v>0</v>
      </c>
      <c r="BI182" s="212">
        <f t="shared" si="28"/>
        <v>0</v>
      </c>
      <c r="BJ182" s="23" t="s">
        <v>24</v>
      </c>
      <c r="BK182" s="212">
        <f t="shared" si="29"/>
        <v>0</v>
      </c>
      <c r="BL182" s="23" t="s">
        <v>658</v>
      </c>
      <c r="BM182" s="23" t="s">
        <v>2290</v>
      </c>
    </row>
    <row r="183" spans="2:65" s="1" customFormat="1" ht="22.5" customHeight="1">
      <c r="B183" s="40"/>
      <c r="C183" s="213" t="s">
        <v>1898</v>
      </c>
      <c r="D183" s="213" t="s">
        <v>224</v>
      </c>
      <c r="E183" s="214" t="s">
        <v>2291</v>
      </c>
      <c r="F183" s="215" t="s">
        <v>2292</v>
      </c>
      <c r="G183" s="216" t="s">
        <v>443</v>
      </c>
      <c r="H183" s="217">
        <v>2</v>
      </c>
      <c r="I183" s="218"/>
      <c r="J183" s="219">
        <f t="shared" si="20"/>
        <v>0</v>
      </c>
      <c r="K183" s="215" t="s">
        <v>22</v>
      </c>
      <c r="L183" s="220"/>
      <c r="M183" s="221" t="s">
        <v>22</v>
      </c>
      <c r="N183" s="222" t="s">
        <v>46</v>
      </c>
      <c r="O183" s="41"/>
      <c r="P183" s="210">
        <f t="shared" si="21"/>
        <v>0</v>
      </c>
      <c r="Q183" s="210">
        <v>0</v>
      </c>
      <c r="R183" s="210">
        <f t="shared" si="22"/>
        <v>0</v>
      </c>
      <c r="S183" s="210">
        <v>0</v>
      </c>
      <c r="T183" s="211">
        <f t="shared" si="23"/>
        <v>0</v>
      </c>
      <c r="AR183" s="23" t="s">
        <v>1622</v>
      </c>
      <c r="AT183" s="23" t="s">
        <v>224</v>
      </c>
      <c r="AU183" s="23" t="s">
        <v>84</v>
      </c>
      <c r="AY183" s="23" t="s">
        <v>165</v>
      </c>
      <c r="BE183" s="212">
        <f t="shared" si="24"/>
        <v>0</v>
      </c>
      <c r="BF183" s="212">
        <f t="shared" si="25"/>
        <v>0</v>
      </c>
      <c r="BG183" s="212">
        <f t="shared" si="26"/>
        <v>0</v>
      </c>
      <c r="BH183" s="212">
        <f t="shared" si="27"/>
        <v>0</v>
      </c>
      <c r="BI183" s="212">
        <f t="shared" si="28"/>
        <v>0</v>
      </c>
      <c r="BJ183" s="23" t="s">
        <v>24</v>
      </c>
      <c r="BK183" s="212">
        <f t="shared" si="29"/>
        <v>0</v>
      </c>
      <c r="BL183" s="23" t="s">
        <v>658</v>
      </c>
      <c r="BM183" s="23" t="s">
        <v>2293</v>
      </c>
    </row>
    <row r="184" spans="2:65" s="1" customFormat="1" ht="22.5" customHeight="1">
      <c r="B184" s="40"/>
      <c r="C184" s="213" t="s">
        <v>1902</v>
      </c>
      <c r="D184" s="213" t="s">
        <v>224</v>
      </c>
      <c r="E184" s="214" t="s">
        <v>2294</v>
      </c>
      <c r="F184" s="215" t="s">
        <v>2295</v>
      </c>
      <c r="G184" s="216" t="s">
        <v>443</v>
      </c>
      <c r="H184" s="217">
        <v>1</v>
      </c>
      <c r="I184" s="218"/>
      <c r="J184" s="219">
        <f t="shared" si="20"/>
        <v>0</v>
      </c>
      <c r="K184" s="215" t="s">
        <v>22</v>
      </c>
      <c r="L184" s="220"/>
      <c r="M184" s="221" t="s">
        <v>22</v>
      </c>
      <c r="N184" s="222" t="s">
        <v>46</v>
      </c>
      <c r="O184" s="41"/>
      <c r="P184" s="210">
        <f t="shared" si="21"/>
        <v>0</v>
      </c>
      <c r="Q184" s="210">
        <v>0</v>
      </c>
      <c r="R184" s="210">
        <f t="shared" si="22"/>
        <v>0</v>
      </c>
      <c r="S184" s="210">
        <v>0</v>
      </c>
      <c r="T184" s="211">
        <f t="shared" si="23"/>
        <v>0</v>
      </c>
      <c r="AR184" s="23" t="s">
        <v>1622</v>
      </c>
      <c r="AT184" s="23" t="s">
        <v>224</v>
      </c>
      <c r="AU184" s="23" t="s">
        <v>84</v>
      </c>
      <c r="AY184" s="23" t="s">
        <v>165</v>
      </c>
      <c r="BE184" s="212">
        <f t="shared" si="24"/>
        <v>0</v>
      </c>
      <c r="BF184" s="212">
        <f t="shared" si="25"/>
        <v>0</v>
      </c>
      <c r="BG184" s="212">
        <f t="shared" si="26"/>
        <v>0</v>
      </c>
      <c r="BH184" s="212">
        <f t="shared" si="27"/>
        <v>0</v>
      </c>
      <c r="BI184" s="212">
        <f t="shared" si="28"/>
        <v>0</v>
      </c>
      <c r="BJ184" s="23" t="s">
        <v>24</v>
      </c>
      <c r="BK184" s="212">
        <f t="shared" si="29"/>
        <v>0</v>
      </c>
      <c r="BL184" s="23" t="s">
        <v>658</v>
      </c>
      <c r="BM184" s="23" t="s">
        <v>2296</v>
      </c>
    </row>
    <row r="185" spans="2:65" s="1" customFormat="1" ht="22.5" customHeight="1">
      <c r="B185" s="40"/>
      <c r="C185" s="213" t="s">
        <v>1906</v>
      </c>
      <c r="D185" s="213" t="s">
        <v>224</v>
      </c>
      <c r="E185" s="214" t="s">
        <v>2297</v>
      </c>
      <c r="F185" s="215" t="s">
        <v>2298</v>
      </c>
      <c r="G185" s="216" t="s">
        <v>443</v>
      </c>
      <c r="H185" s="217">
        <v>1</v>
      </c>
      <c r="I185" s="218"/>
      <c r="J185" s="219">
        <f t="shared" si="20"/>
        <v>0</v>
      </c>
      <c r="K185" s="215" t="s">
        <v>22</v>
      </c>
      <c r="L185" s="220"/>
      <c r="M185" s="221" t="s">
        <v>22</v>
      </c>
      <c r="N185" s="222" t="s">
        <v>46</v>
      </c>
      <c r="O185" s="41"/>
      <c r="P185" s="210">
        <f t="shared" si="21"/>
        <v>0</v>
      </c>
      <c r="Q185" s="210">
        <v>0</v>
      </c>
      <c r="R185" s="210">
        <f t="shared" si="22"/>
        <v>0</v>
      </c>
      <c r="S185" s="210">
        <v>0</v>
      </c>
      <c r="T185" s="211">
        <f t="shared" si="23"/>
        <v>0</v>
      </c>
      <c r="AR185" s="23" t="s">
        <v>1622</v>
      </c>
      <c r="AT185" s="23" t="s">
        <v>224</v>
      </c>
      <c r="AU185" s="23" t="s">
        <v>84</v>
      </c>
      <c r="AY185" s="23" t="s">
        <v>165</v>
      </c>
      <c r="BE185" s="212">
        <f t="shared" si="24"/>
        <v>0</v>
      </c>
      <c r="BF185" s="212">
        <f t="shared" si="25"/>
        <v>0</v>
      </c>
      <c r="BG185" s="212">
        <f t="shared" si="26"/>
        <v>0</v>
      </c>
      <c r="BH185" s="212">
        <f t="shared" si="27"/>
        <v>0</v>
      </c>
      <c r="BI185" s="212">
        <f t="shared" si="28"/>
        <v>0</v>
      </c>
      <c r="BJ185" s="23" t="s">
        <v>24</v>
      </c>
      <c r="BK185" s="212">
        <f t="shared" si="29"/>
        <v>0</v>
      </c>
      <c r="BL185" s="23" t="s">
        <v>658</v>
      </c>
      <c r="BM185" s="23" t="s">
        <v>2299</v>
      </c>
    </row>
    <row r="186" spans="2:65" s="1" customFormat="1" ht="22.5" customHeight="1">
      <c r="B186" s="40"/>
      <c r="C186" s="213" t="s">
        <v>1911</v>
      </c>
      <c r="D186" s="213" t="s">
        <v>224</v>
      </c>
      <c r="E186" s="214" t="s">
        <v>2060</v>
      </c>
      <c r="F186" s="215" t="s">
        <v>2061</v>
      </c>
      <c r="G186" s="216" t="s">
        <v>190</v>
      </c>
      <c r="H186" s="217">
        <v>6</v>
      </c>
      <c r="I186" s="218"/>
      <c r="J186" s="219">
        <f t="shared" si="20"/>
        <v>0</v>
      </c>
      <c r="K186" s="215" t="s">
        <v>22</v>
      </c>
      <c r="L186" s="220"/>
      <c r="M186" s="221" t="s">
        <v>22</v>
      </c>
      <c r="N186" s="222" t="s">
        <v>46</v>
      </c>
      <c r="O186" s="41"/>
      <c r="P186" s="210">
        <f t="shared" si="21"/>
        <v>0</v>
      </c>
      <c r="Q186" s="210">
        <v>0</v>
      </c>
      <c r="R186" s="210">
        <f t="shared" si="22"/>
        <v>0</v>
      </c>
      <c r="S186" s="210">
        <v>0</v>
      </c>
      <c r="T186" s="211">
        <f t="shared" si="23"/>
        <v>0</v>
      </c>
      <c r="AR186" s="23" t="s">
        <v>1622</v>
      </c>
      <c r="AT186" s="23" t="s">
        <v>224</v>
      </c>
      <c r="AU186" s="23" t="s">
        <v>84</v>
      </c>
      <c r="AY186" s="23" t="s">
        <v>165</v>
      </c>
      <c r="BE186" s="212">
        <f t="shared" si="24"/>
        <v>0</v>
      </c>
      <c r="BF186" s="212">
        <f t="shared" si="25"/>
        <v>0</v>
      </c>
      <c r="BG186" s="212">
        <f t="shared" si="26"/>
        <v>0</v>
      </c>
      <c r="BH186" s="212">
        <f t="shared" si="27"/>
        <v>0</v>
      </c>
      <c r="BI186" s="212">
        <f t="shared" si="28"/>
        <v>0</v>
      </c>
      <c r="BJ186" s="23" t="s">
        <v>24</v>
      </c>
      <c r="BK186" s="212">
        <f t="shared" si="29"/>
        <v>0</v>
      </c>
      <c r="BL186" s="23" t="s">
        <v>658</v>
      </c>
      <c r="BM186" s="23" t="s">
        <v>2300</v>
      </c>
    </row>
    <row r="187" spans="2:65" s="1" customFormat="1" ht="22.5" customHeight="1">
      <c r="B187" s="40"/>
      <c r="C187" s="213" t="s">
        <v>1917</v>
      </c>
      <c r="D187" s="213" t="s">
        <v>224</v>
      </c>
      <c r="E187" s="214" t="s">
        <v>2063</v>
      </c>
      <c r="F187" s="215" t="s">
        <v>2064</v>
      </c>
      <c r="G187" s="216" t="s">
        <v>190</v>
      </c>
      <c r="H187" s="217">
        <v>15</v>
      </c>
      <c r="I187" s="218"/>
      <c r="J187" s="219">
        <f t="shared" si="20"/>
        <v>0</v>
      </c>
      <c r="K187" s="215" t="s">
        <v>22</v>
      </c>
      <c r="L187" s="220"/>
      <c r="M187" s="221" t="s">
        <v>22</v>
      </c>
      <c r="N187" s="222" t="s">
        <v>46</v>
      </c>
      <c r="O187" s="41"/>
      <c r="P187" s="210">
        <f t="shared" si="21"/>
        <v>0</v>
      </c>
      <c r="Q187" s="210">
        <v>0</v>
      </c>
      <c r="R187" s="210">
        <f t="shared" si="22"/>
        <v>0</v>
      </c>
      <c r="S187" s="210">
        <v>0</v>
      </c>
      <c r="T187" s="211">
        <f t="shared" si="23"/>
        <v>0</v>
      </c>
      <c r="AR187" s="23" t="s">
        <v>1622</v>
      </c>
      <c r="AT187" s="23" t="s">
        <v>224</v>
      </c>
      <c r="AU187" s="23" t="s">
        <v>84</v>
      </c>
      <c r="AY187" s="23" t="s">
        <v>165</v>
      </c>
      <c r="BE187" s="212">
        <f t="shared" si="24"/>
        <v>0</v>
      </c>
      <c r="BF187" s="212">
        <f t="shared" si="25"/>
        <v>0</v>
      </c>
      <c r="BG187" s="212">
        <f t="shared" si="26"/>
        <v>0</v>
      </c>
      <c r="BH187" s="212">
        <f t="shared" si="27"/>
        <v>0</v>
      </c>
      <c r="BI187" s="212">
        <f t="shared" si="28"/>
        <v>0</v>
      </c>
      <c r="BJ187" s="23" t="s">
        <v>24</v>
      </c>
      <c r="BK187" s="212">
        <f t="shared" si="29"/>
        <v>0</v>
      </c>
      <c r="BL187" s="23" t="s">
        <v>658</v>
      </c>
      <c r="BM187" s="23" t="s">
        <v>2301</v>
      </c>
    </row>
    <row r="188" spans="2:65" s="1" customFormat="1" ht="22.5" customHeight="1">
      <c r="B188" s="40"/>
      <c r="C188" s="213" t="s">
        <v>1921</v>
      </c>
      <c r="D188" s="213" t="s">
        <v>224</v>
      </c>
      <c r="E188" s="214" t="s">
        <v>2302</v>
      </c>
      <c r="F188" s="215" t="s">
        <v>1908</v>
      </c>
      <c r="G188" s="216" t="s">
        <v>1909</v>
      </c>
      <c r="H188" s="217">
        <v>1</v>
      </c>
      <c r="I188" s="218"/>
      <c r="J188" s="219">
        <f t="shared" si="20"/>
        <v>0</v>
      </c>
      <c r="K188" s="215" t="s">
        <v>22</v>
      </c>
      <c r="L188" s="220"/>
      <c r="M188" s="221" t="s">
        <v>22</v>
      </c>
      <c r="N188" s="222" t="s">
        <v>46</v>
      </c>
      <c r="O188" s="41"/>
      <c r="P188" s="210">
        <f t="shared" si="21"/>
        <v>0</v>
      </c>
      <c r="Q188" s="210">
        <v>0</v>
      </c>
      <c r="R188" s="210">
        <f t="shared" si="22"/>
        <v>0</v>
      </c>
      <c r="S188" s="210">
        <v>0</v>
      </c>
      <c r="T188" s="211">
        <f t="shared" si="23"/>
        <v>0</v>
      </c>
      <c r="AR188" s="23" t="s">
        <v>1622</v>
      </c>
      <c r="AT188" s="23" t="s">
        <v>224</v>
      </c>
      <c r="AU188" s="23" t="s">
        <v>84</v>
      </c>
      <c r="AY188" s="23" t="s">
        <v>165</v>
      </c>
      <c r="BE188" s="212">
        <f t="shared" si="24"/>
        <v>0</v>
      </c>
      <c r="BF188" s="212">
        <f t="shared" si="25"/>
        <v>0</v>
      </c>
      <c r="BG188" s="212">
        <f t="shared" si="26"/>
        <v>0</v>
      </c>
      <c r="BH188" s="212">
        <f t="shared" si="27"/>
        <v>0</v>
      </c>
      <c r="BI188" s="212">
        <f t="shared" si="28"/>
        <v>0</v>
      </c>
      <c r="BJ188" s="23" t="s">
        <v>24</v>
      </c>
      <c r="BK188" s="212">
        <f t="shared" si="29"/>
        <v>0</v>
      </c>
      <c r="BL188" s="23" t="s">
        <v>658</v>
      </c>
      <c r="BM188" s="23" t="s">
        <v>2303</v>
      </c>
    </row>
    <row r="189" spans="2:65" s="1" customFormat="1" ht="22.5" customHeight="1">
      <c r="B189" s="40"/>
      <c r="C189" s="213" t="s">
        <v>1925</v>
      </c>
      <c r="D189" s="213" t="s">
        <v>224</v>
      </c>
      <c r="E189" s="214" t="s">
        <v>2304</v>
      </c>
      <c r="F189" s="215" t="s">
        <v>1913</v>
      </c>
      <c r="G189" s="216" t="s">
        <v>1909</v>
      </c>
      <c r="H189" s="217">
        <v>1</v>
      </c>
      <c r="I189" s="218"/>
      <c r="J189" s="219">
        <f t="shared" si="20"/>
        <v>0</v>
      </c>
      <c r="K189" s="215" t="s">
        <v>22</v>
      </c>
      <c r="L189" s="220"/>
      <c r="M189" s="221" t="s">
        <v>22</v>
      </c>
      <c r="N189" s="222" t="s">
        <v>46</v>
      </c>
      <c r="O189" s="41"/>
      <c r="P189" s="210">
        <f t="shared" si="21"/>
        <v>0</v>
      </c>
      <c r="Q189" s="210">
        <v>0</v>
      </c>
      <c r="R189" s="210">
        <f t="shared" si="22"/>
        <v>0</v>
      </c>
      <c r="S189" s="210">
        <v>0</v>
      </c>
      <c r="T189" s="211">
        <f t="shared" si="23"/>
        <v>0</v>
      </c>
      <c r="AR189" s="23" t="s">
        <v>1622</v>
      </c>
      <c r="AT189" s="23" t="s">
        <v>224</v>
      </c>
      <c r="AU189" s="23" t="s">
        <v>84</v>
      </c>
      <c r="AY189" s="23" t="s">
        <v>165</v>
      </c>
      <c r="BE189" s="212">
        <f t="shared" si="24"/>
        <v>0</v>
      </c>
      <c r="BF189" s="212">
        <f t="shared" si="25"/>
        <v>0</v>
      </c>
      <c r="BG189" s="212">
        <f t="shared" si="26"/>
        <v>0</v>
      </c>
      <c r="BH189" s="212">
        <f t="shared" si="27"/>
        <v>0</v>
      </c>
      <c r="BI189" s="212">
        <f t="shared" si="28"/>
        <v>0</v>
      </c>
      <c r="BJ189" s="23" t="s">
        <v>24</v>
      </c>
      <c r="BK189" s="212">
        <f t="shared" si="29"/>
        <v>0</v>
      </c>
      <c r="BL189" s="23" t="s">
        <v>658</v>
      </c>
      <c r="BM189" s="23" t="s">
        <v>2305</v>
      </c>
    </row>
    <row r="190" spans="2:65" s="11" customFormat="1" ht="29.85" customHeight="1">
      <c r="B190" s="184"/>
      <c r="C190" s="185"/>
      <c r="D190" s="198" t="s">
        <v>74</v>
      </c>
      <c r="E190" s="199" t="s">
        <v>2306</v>
      </c>
      <c r="F190" s="199" t="s">
        <v>1916</v>
      </c>
      <c r="G190" s="185"/>
      <c r="H190" s="185"/>
      <c r="I190" s="188"/>
      <c r="J190" s="200">
        <f>BK190</f>
        <v>0</v>
      </c>
      <c r="K190" s="185"/>
      <c r="L190" s="190"/>
      <c r="M190" s="191"/>
      <c r="N190" s="192"/>
      <c r="O190" s="192"/>
      <c r="P190" s="193">
        <f>SUM(P191:P199)</f>
        <v>0</v>
      </c>
      <c r="Q190" s="192"/>
      <c r="R190" s="193">
        <f>SUM(R191:R199)</f>
        <v>0</v>
      </c>
      <c r="S190" s="192"/>
      <c r="T190" s="194">
        <f>SUM(T191:T199)</f>
        <v>0</v>
      </c>
      <c r="AR190" s="195" t="s">
        <v>176</v>
      </c>
      <c r="AT190" s="196" t="s">
        <v>74</v>
      </c>
      <c r="AU190" s="196" t="s">
        <v>24</v>
      </c>
      <c r="AY190" s="195" t="s">
        <v>165</v>
      </c>
      <c r="BK190" s="197">
        <f>SUM(BK191:BK199)</f>
        <v>0</v>
      </c>
    </row>
    <row r="191" spans="2:65" s="1" customFormat="1" ht="22.5" customHeight="1">
      <c r="B191" s="40"/>
      <c r="C191" s="201" t="s">
        <v>961</v>
      </c>
      <c r="D191" s="201" t="s">
        <v>167</v>
      </c>
      <c r="E191" s="202" t="s">
        <v>1918</v>
      </c>
      <c r="F191" s="203" t="s">
        <v>2307</v>
      </c>
      <c r="G191" s="204" t="s">
        <v>443</v>
      </c>
      <c r="H191" s="205">
        <v>1</v>
      </c>
      <c r="I191" s="206"/>
      <c r="J191" s="207">
        <f t="shared" ref="J191:J199" si="30">ROUND(I191*H191,2)</f>
        <v>0</v>
      </c>
      <c r="K191" s="203" t="s">
        <v>22</v>
      </c>
      <c r="L191" s="60"/>
      <c r="M191" s="208" t="s">
        <v>22</v>
      </c>
      <c r="N191" s="209" t="s">
        <v>46</v>
      </c>
      <c r="O191" s="41"/>
      <c r="P191" s="210">
        <f t="shared" ref="P191:P199" si="31">O191*H191</f>
        <v>0</v>
      </c>
      <c r="Q191" s="210">
        <v>0</v>
      </c>
      <c r="R191" s="210">
        <f t="shared" ref="R191:R199" si="32">Q191*H191</f>
        <v>0</v>
      </c>
      <c r="S191" s="210">
        <v>0</v>
      </c>
      <c r="T191" s="211">
        <f t="shared" ref="T191:T199" si="33">S191*H191</f>
        <v>0</v>
      </c>
      <c r="AR191" s="23" t="s">
        <v>658</v>
      </c>
      <c r="AT191" s="23" t="s">
        <v>167</v>
      </c>
      <c r="AU191" s="23" t="s">
        <v>84</v>
      </c>
      <c r="AY191" s="23" t="s">
        <v>165</v>
      </c>
      <c r="BE191" s="212">
        <f t="shared" ref="BE191:BE199" si="34">IF(N191="základní",J191,0)</f>
        <v>0</v>
      </c>
      <c r="BF191" s="212">
        <f t="shared" ref="BF191:BF199" si="35">IF(N191="snížená",J191,0)</f>
        <v>0</v>
      </c>
      <c r="BG191" s="212">
        <f t="shared" ref="BG191:BG199" si="36">IF(N191="zákl. přenesená",J191,0)</f>
        <v>0</v>
      </c>
      <c r="BH191" s="212">
        <f t="shared" ref="BH191:BH199" si="37">IF(N191="sníž. přenesená",J191,0)</f>
        <v>0</v>
      </c>
      <c r="BI191" s="212">
        <f t="shared" ref="BI191:BI199" si="38">IF(N191="nulová",J191,0)</f>
        <v>0</v>
      </c>
      <c r="BJ191" s="23" t="s">
        <v>24</v>
      </c>
      <c r="BK191" s="212">
        <f t="shared" ref="BK191:BK199" si="39">ROUND(I191*H191,2)</f>
        <v>0</v>
      </c>
      <c r="BL191" s="23" t="s">
        <v>658</v>
      </c>
      <c r="BM191" s="23" t="s">
        <v>2308</v>
      </c>
    </row>
    <row r="192" spans="2:65" s="1" customFormat="1" ht="22.5" customHeight="1">
      <c r="B192" s="40"/>
      <c r="C192" s="201" t="s">
        <v>30</v>
      </c>
      <c r="D192" s="201" t="s">
        <v>167</v>
      </c>
      <c r="E192" s="202" t="s">
        <v>1922</v>
      </c>
      <c r="F192" s="203" t="s">
        <v>1919</v>
      </c>
      <c r="G192" s="204" t="s">
        <v>443</v>
      </c>
      <c r="H192" s="205">
        <v>1</v>
      </c>
      <c r="I192" s="206"/>
      <c r="J192" s="207">
        <f t="shared" si="30"/>
        <v>0</v>
      </c>
      <c r="K192" s="203" t="s">
        <v>22</v>
      </c>
      <c r="L192" s="60"/>
      <c r="M192" s="208" t="s">
        <v>22</v>
      </c>
      <c r="N192" s="209" t="s">
        <v>46</v>
      </c>
      <c r="O192" s="41"/>
      <c r="P192" s="210">
        <f t="shared" si="31"/>
        <v>0</v>
      </c>
      <c r="Q192" s="210">
        <v>0</v>
      </c>
      <c r="R192" s="210">
        <f t="shared" si="32"/>
        <v>0</v>
      </c>
      <c r="S192" s="210">
        <v>0</v>
      </c>
      <c r="T192" s="211">
        <f t="shared" si="33"/>
        <v>0</v>
      </c>
      <c r="AR192" s="23" t="s">
        <v>658</v>
      </c>
      <c r="AT192" s="23" t="s">
        <v>167</v>
      </c>
      <c r="AU192" s="23" t="s">
        <v>84</v>
      </c>
      <c r="AY192" s="23" t="s">
        <v>165</v>
      </c>
      <c r="BE192" s="212">
        <f t="shared" si="34"/>
        <v>0</v>
      </c>
      <c r="BF192" s="212">
        <f t="shared" si="35"/>
        <v>0</v>
      </c>
      <c r="BG192" s="212">
        <f t="shared" si="36"/>
        <v>0</v>
      </c>
      <c r="BH192" s="212">
        <f t="shared" si="37"/>
        <v>0</v>
      </c>
      <c r="BI192" s="212">
        <f t="shared" si="38"/>
        <v>0</v>
      </c>
      <c r="BJ192" s="23" t="s">
        <v>24</v>
      </c>
      <c r="BK192" s="212">
        <f t="shared" si="39"/>
        <v>0</v>
      </c>
      <c r="BL192" s="23" t="s">
        <v>658</v>
      </c>
      <c r="BM192" s="23" t="s">
        <v>2309</v>
      </c>
    </row>
    <row r="193" spans="2:65" s="1" customFormat="1" ht="22.5" customHeight="1">
      <c r="B193" s="40"/>
      <c r="C193" s="201" t="s">
        <v>1935</v>
      </c>
      <c r="D193" s="201" t="s">
        <v>167</v>
      </c>
      <c r="E193" s="202" t="s">
        <v>1926</v>
      </c>
      <c r="F193" s="203" t="s">
        <v>1927</v>
      </c>
      <c r="G193" s="204" t="s">
        <v>443</v>
      </c>
      <c r="H193" s="205">
        <v>1</v>
      </c>
      <c r="I193" s="206"/>
      <c r="J193" s="207">
        <f t="shared" si="30"/>
        <v>0</v>
      </c>
      <c r="K193" s="203" t="s">
        <v>22</v>
      </c>
      <c r="L193" s="60"/>
      <c r="M193" s="208" t="s">
        <v>22</v>
      </c>
      <c r="N193" s="209" t="s">
        <v>46</v>
      </c>
      <c r="O193" s="41"/>
      <c r="P193" s="210">
        <f t="shared" si="31"/>
        <v>0</v>
      </c>
      <c r="Q193" s="210">
        <v>0</v>
      </c>
      <c r="R193" s="210">
        <f t="shared" si="32"/>
        <v>0</v>
      </c>
      <c r="S193" s="210">
        <v>0</v>
      </c>
      <c r="T193" s="211">
        <f t="shared" si="33"/>
        <v>0</v>
      </c>
      <c r="AR193" s="23" t="s">
        <v>658</v>
      </c>
      <c r="AT193" s="23" t="s">
        <v>167</v>
      </c>
      <c r="AU193" s="23" t="s">
        <v>84</v>
      </c>
      <c r="AY193" s="23" t="s">
        <v>165</v>
      </c>
      <c r="BE193" s="212">
        <f t="shared" si="34"/>
        <v>0</v>
      </c>
      <c r="BF193" s="212">
        <f t="shared" si="35"/>
        <v>0</v>
      </c>
      <c r="BG193" s="212">
        <f t="shared" si="36"/>
        <v>0</v>
      </c>
      <c r="BH193" s="212">
        <f t="shared" si="37"/>
        <v>0</v>
      </c>
      <c r="BI193" s="212">
        <f t="shared" si="38"/>
        <v>0</v>
      </c>
      <c r="BJ193" s="23" t="s">
        <v>24</v>
      </c>
      <c r="BK193" s="212">
        <f t="shared" si="39"/>
        <v>0</v>
      </c>
      <c r="BL193" s="23" t="s">
        <v>658</v>
      </c>
      <c r="BM193" s="23" t="s">
        <v>2310</v>
      </c>
    </row>
    <row r="194" spans="2:65" s="1" customFormat="1" ht="22.5" customHeight="1">
      <c r="B194" s="40"/>
      <c r="C194" s="201" t="s">
        <v>1939</v>
      </c>
      <c r="D194" s="201" t="s">
        <v>167</v>
      </c>
      <c r="E194" s="202" t="s">
        <v>1929</v>
      </c>
      <c r="F194" s="203" t="s">
        <v>1930</v>
      </c>
      <c r="G194" s="204" t="s">
        <v>443</v>
      </c>
      <c r="H194" s="205">
        <v>1</v>
      </c>
      <c r="I194" s="206"/>
      <c r="J194" s="207">
        <f t="shared" si="30"/>
        <v>0</v>
      </c>
      <c r="K194" s="203" t="s">
        <v>22</v>
      </c>
      <c r="L194" s="60"/>
      <c r="M194" s="208" t="s">
        <v>22</v>
      </c>
      <c r="N194" s="209" t="s">
        <v>46</v>
      </c>
      <c r="O194" s="41"/>
      <c r="P194" s="210">
        <f t="shared" si="31"/>
        <v>0</v>
      </c>
      <c r="Q194" s="210">
        <v>0</v>
      </c>
      <c r="R194" s="210">
        <f t="shared" si="32"/>
        <v>0</v>
      </c>
      <c r="S194" s="210">
        <v>0</v>
      </c>
      <c r="T194" s="211">
        <f t="shared" si="33"/>
        <v>0</v>
      </c>
      <c r="AR194" s="23" t="s">
        <v>658</v>
      </c>
      <c r="AT194" s="23" t="s">
        <v>167</v>
      </c>
      <c r="AU194" s="23" t="s">
        <v>84</v>
      </c>
      <c r="AY194" s="23" t="s">
        <v>165</v>
      </c>
      <c r="BE194" s="212">
        <f t="shared" si="34"/>
        <v>0</v>
      </c>
      <c r="BF194" s="212">
        <f t="shared" si="35"/>
        <v>0</v>
      </c>
      <c r="BG194" s="212">
        <f t="shared" si="36"/>
        <v>0</v>
      </c>
      <c r="BH194" s="212">
        <f t="shared" si="37"/>
        <v>0</v>
      </c>
      <c r="BI194" s="212">
        <f t="shared" si="38"/>
        <v>0</v>
      </c>
      <c r="BJ194" s="23" t="s">
        <v>24</v>
      </c>
      <c r="BK194" s="212">
        <f t="shared" si="39"/>
        <v>0</v>
      </c>
      <c r="BL194" s="23" t="s">
        <v>658</v>
      </c>
      <c r="BM194" s="23" t="s">
        <v>2311</v>
      </c>
    </row>
    <row r="195" spans="2:65" s="1" customFormat="1" ht="22.5" customHeight="1">
      <c r="B195" s="40"/>
      <c r="C195" s="201" t="s">
        <v>1943</v>
      </c>
      <c r="D195" s="201" t="s">
        <v>167</v>
      </c>
      <c r="E195" s="202" t="s">
        <v>1932</v>
      </c>
      <c r="F195" s="203" t="s">
        <v>1933</v>
      </c>
      <c r="G195" s="204" t="s">
        <v>443</v>
      </c>
      <c r="H195" s="205">
        <v>1</v>
      </c>
      <c r="I195" s="206"/>
      <c r="J195" s="207">
        <f t="shared" si="30"/>
        <v>0</v>
      </c>
      <c r="K195" s="203" t="s">
        <v>22</v>
      </c>
      <c r="L195" s="60"/>
      <c r="M195" s="208" t="s">
        <v>22</v>
      </c>
      <c r="N195" s="209" t="s">
        <v>46</v>
      </c>
      <c r="O195" s="41"/>
      <c r="P195" s="210">
        <f t="shared" si="31"/>
        <v>0</v>
      </c>
      <c r="Q195" s="210">
        <v>0</v>
      </c>
      <c r="R195" s="210">
        <f t="shared" si="32"/>
        <v>0</v>
      </c>
      <c r="S195" s="210">
        <v>0</v>
      </c>
      <c r="T195" s="211">
        <f t="shared" si="33"/>
        <v>0</v>
      </c>
      <c r="AR195" s="23" t="s">
        <v>658</v>
      </c>
      <c r="AT195" s="23" t="s">
        <v>167</v>
      </c>
      <c r="AU195" s="23" t="s">
        <v>84</v>
      </c>
      <c r="AY195" s="23" t="s">
        <v>165</v>
      </c>
      <c r="BE195" s="212">
        <f t="shared" si="34"/>
        <v>0</v>
      </c>
      <c r="BF195" s="212">
        <f t="shared" si="35"/>
        <v>0</v>
      </c>
      <c r="BG195" s="212">
        <f t="shared" si="36"/>
        <v>0</v>
      </c>
      <c r="BH195" s="212">
        <f t="shared" si="37"/>
        <v>0</v>
      </c>
      <c r="BI195" s="212">
        <f t="shared" si="38"/>
        <v>0</v>
      </c>
      <c r="BJ195" s="23" t="s">
        <v>24</v>
      </c>
      <c r="BK195" s="212">
        <f t="shared" si="39"/>
        <v>0</v>
      </c>
      <c r="BL195" s="23" t="s">
        <v>658</v>
      </c>
      <c r="BM195" s="23" t="s">
        <v>2312</v>
      </c>
    </row>
    <row r="196" spans="2:65" s="1" customFormat="1" ht="22.5" customHeight="1">
      <c r="B196" s="40"/>
      <c r="C196" s="201" t="s">
        <v>1947</v>
      </c>
      <c r="D196" s="201" t="s">
        <v>167</v>
      </c>
      <c r="E196" s="202" t="s">
        <v>1936</v>
      </c>
      <c r="F196" s="203" t="s">
        <v>1937</v>
      </c>
      <c r="G196" s="204" t="s">
        <v>443</v>
      </c>
      <c r="H196" s="205">
        <v>1</v>
      </c>
      <c r="I196" s="206"/>
      <c r="J196" s="207">
        <f t="shared" si="30"/>
        <v>0</v>
      </c>
      <c r="K196" s="203" t="s">
        <v>22</v>
      </c>
      <c r="L196" s="60"/>
      <c r="M196" s="208" t="s">
        <v>22</v>
      </c>
      <c r="N196" s="209" t="s">
        <v>46</v>
      </c>
      <c r="O196" s="41"/>
      <c r="P196" s="210">
        <f t="shared" si="31"/>
        <v>0</v>
      </c>
      <c r="Q196" s="210">
        <v>0</v>
      </c>
      <c r="R196" s="210">
        <f t="shared" si="32"/>
        <v>0</v>
      </c>
      <c r="S196" s="210">
        <v>0</v>
      </c>
      <c r="T196" s="211">
        <f t="shared" si="33"/>
        <v>0</v>
      </c>
      <c r="AR196" s="23" t="s">
        <v>658</v>
      </c>
      <c r="AT196" s="23" t="s">
        <v>167</v>
      </c>
      <c r="AU196" s="23" t="s">
        <v>84</v>
      </c>
      <c r="AY196" s="23" t="s">
        <v>165</v>
      </c>
      <c r="BE196" s="212">
        <f t="shared" si="34"/>
        <v>0</v>
      </c>
      <c r="BF196" s="212">
        <f t="shared" si="35"/>
        <v>0</v>
      </c>
      <c r="BG196" s="212">
        <f t="shared" si="36"/>
        <v>0</v>
      </c>
      <c r="BH196" s="212">
        <f t="shared" si="37"/>
        <v>0</v>
      </c>
      <c r="BI196" s="212">
        <f t="shared" si="38"/>
        <v>0</v>
      </c>
      <c r="BJ196" s="23" t="s">
        <v>24</v>
      </c>
      <c r="BK196" s="212">
        <f t="shared" si="39"/>
        <v>0</v>
      </c>
      <c r="BL196" s="23" t="s">
        <v>658</v>
      </c>
      <c r="BM196" s="23" t="s">
        <v>2313</v>
      </c>
    </row>
    <row r="197" spans="2:65" s="1" customFormat="1" ht="22.5" customHeight="1">
      <c r="B197" s="40"/>
      <c r="C197" s="201" t="s">
        <v>2314</v>
      </c>
      <c r="D197" s="201" t="s">
        <v>167</v>
      </c>
      <c r="E197" s="202" t="s">
        <v>1940</v>
      </c>
      <c r="F197" s="203" t="s">
        <v>1941</v>
      </c>
      <c r="G197" s="204" t="s">
        <v>443</v>
      </c>
      <c r="H197" s="205">
        <v>1</v>
      </c>
      <c r="I197" s="206"/>
      <c r="J197" s="207">
        <f t="shared" si="30"/>
        <v>0</v>
      </c>
      <c r="K197" s="203" t="s">
        <v>22</v>
      </c>
      <c r="L197" s="60"/>
      <c r="M197" s="208" t="s">
        <v>22</v>
      </c>
      <c r="N197" s="209" t="s">
        <v>46</v>
      </c>
      <c r="O197" s="41"/>
      <c r="P197" s="210">
        <f t="shared" si="31"/>
        <v>0</v>
      </c>
      <c r="Q197" s="210">
        <v>0</v>
      </c>
      <c r="R197" s="210">
        <f t="shared" si="32"/>
        <v>0</v>
      </c>
      <c r="S197" s="210">
        <v>0</v>
      </c>
      <c r="T197" s="211">
        <f t="shared" si="33"/>
        <v>0</v>
      </c>
      <c r="AR197" s="23" t="s">
        <v>658</v>
      </c>
      <c r="AT197" s="23" t="s">
        <v>167</v>
      </c>
      <c r="AU197" s="23" t="s">
        <v>84</v>
      </c>
      <c r="AY197" s="23" t="s">
        <v>165</v>
      </c>
      <c r="BE197" s="212">
        <f t="shared" si="34"/>
        <v>0</v>
      </c>
      <c r="BF197" s="212">
        <f t="shared" si="35"/>
        <v>0</v>
      </c>
      <c r="BG197" s="212">
        <f t="shared" si="36"/>
        <v>0</v>
      </c>
      <c r="BH197" s="212">
        <f t="shared" si="37"/>
        <v>0</v>
      </c>
      <c r="BI197" s="212">
        <f t="shared" si="38"/>
        <v>0</v>
      </c>
      <c r="BJ197" s="23" t="s">
        <v>24</v>
      </c>
      <c r="BK197" s="212">
        <f t="shared" si="39"/>
        <v>0</v>
      </c>
      <c r="BL197" s="23" t="s">
        <v>658</v>
      </c>
      <c r="BM197" s="23" t="s">
        <v>2315</v>
      </c>
    </row>
    <row r="198" spans="2:65" s="1" customFormat="1" ht="22.5" customHeight="1">
      <c r="B198" s="40"/>
      <c r="C198" s="201" t="s">
        <v>2316</v>
      </c>
      <c r="D198" s="201" t="s">
        <v>167</v>
      </c>
      <c r="E198" s="202" t="s">
        <v>1944</v>
      </c>
      <c r="F198" s="203" t="s">
        <v>1945</v>
      </c>
      <c r="G198" s="204" t="s">
        <v>443</v>
      </c>
      <c r="H198" s="205">
        <v>1</v>
      </c>
      <c r="I198" s="206"/>
      <c r="J198" s="207">
        <f t="shared" si="30"/>
        <v>0</v>
      </c>
      <c r="K198" s="203" t="s">
        <v>22</v>
      </c>
      <c r="L198" s="60"/>
      <c r="M198" s="208" t="s">
        <v>22</v>
      </c>
      <c r="N198" s="209" t="s">
        <v>46</v>
      </c>
      <c r="O198" s="41"/>
      <c r="P198" s="210">
        <f t="shared" si="31"/>
        <v>0</v>
      </c>
      <c r="Q198" s="210">
        <v>0</v>
      </c>
      <c r="R198" s="210">
        <f t="shared" si="32"/>
        <v>0</v>
      </c>
      <c r="S198" s="210">
        <v>0</v>
      </c>
      <c r="T198" s="211">
        <f t="shared" si="33"/>
        <v>0</v>
      </c>
      <c r="AR198" s="23" t="s">
        <v>658</v>
      </c>
      <c r="AT198" s="23" t="s">
        <v>167</v>
      </c>
      <c r="AU198" s="23" t="s">
        <v>84</v>
      </c>
      <c r="AY198" s="23" t="s">
        <v>165</v>
      </c>
      <c r="BE198" s="212">
        <f t="shared" si="34"/>
        <v>0</v>
      </c>
      <c r="BF198" s="212">
        <f t="shared" si="35"/>
        <v>0</v>
      </c>
      <c r="BG198" s="212">
        <f t="shared" si="36"/>
        <v>0</v>
      </c>
      <c r="BH198" s="212">
        <f t="shared" si="37"/>
        <v>0</v>
      </c>
      <c r="BI198" s="212">
        <f t="shared" si="38"/>
        <v>0</v>
      </c>
      <c r="BJ198" s="23" t="s">
        <v>24</v>
      </c>
      <c r="BK198" s="212">
        <f t="shared" si="39"/>
        <v>0</v>
      </c>
      <c r="BL198" s="23" t="s">
        <v>658</v>
      </c>
      <c r="BM198" s="23" t="s">
        <v>2317</v>
      </c>
    </row>
    <row r="199" spans="2:65" s="1" customFormat="1" ht="22.5" customHeight="1">
      <c r="B199" s="40"/>
      <c r="C199" s="201" t="s">
        <v>2318</v>
      </c>
      <c r="D199" s="201" t="s">
        <v>167</v>
      </c>
      <c r="E199" s="202" t="s">
        <v>1948</v>
      </c>
      <c r="F199" s="203" t="s">
        <v>1949</v>
      </c>
      <c r="G199" s="204" t="s">
        <v>443</v>
      </c>
      <c r="H199" s="205">
        <v>1</v>
      </c>
      <c r="I199" s="206"/>
      <c r="J199" s="207">
        <f t="shared" si="30"/>
        <v>0</v>
      </c>
      <c r="K199" s="203" t="s">
        <v>22</v>
      </c>
      <c r="L199" s="60"/>
      <c r="M199" s="208" t="s">
        <v>22</v>
      </c>
      <c r="N199" s="223" t="s">
        <v>46</v>
      </c>
      <c r="O199" s="224"/>
      <c r="P199" s="225">
        <f t="shared" si="31"/>
        <v>0</v>
      </c>
      <c r="Q199" s="225">
        <v>0</v>
      </c>
      <c r="R199" s="225">
        <f t="shared" si="32"/>
        <v>0</v>
      </c>
      <c r="S199" s="225">
        <v>0</v>
      </c>
      <c r="T199" s="226">
        <f t="shared" si="33"/>
        <v>0</v>
      </c>
      <c r="AR199" s="23" t="s">
        <v>658</v>
      </c>
      <c r="AT199" s="23" t="s">
        <v>167</v>
      </c>
      <c r="AU199" s="23" t="s">
        <v>84</v>
      </c>
      <c r="AY199" s="23" t="s">
        <v>165</v>
      </c>
      <c r="BE199" s="212">
        <f t="shared" si="34"/>
        <v>0</v>
      </c>
      <c r="BF199" s="212">
        <f t="shared" si="35"/>
        <v>0</v>
      </c>
      <c r="BG199" s="212">
        <f t="shared" si="36"/>
        <v>0</v>
      </c>
      <c r="BH199" s="212">
        <f t="shared" si="37"/>
        <v>0</v>
      </c>
      <c r="BI199" s="212">
        <f t="shared" si="38"/>
        <v>0</v>
      </c>
      <c r="BJ199" s="23" t="s">
        <v>24</v>
      </c>
      <c r="BK199" s="212">
        <f t="shared" si="39"/>
        <v>0</v>
      </c>
      <c r="BL199" s="23" t="s">
        <v>658</v>
      </c>
      <c r="BM199" s="23" t="s">
        <v>2319</v>
      </c>
    </row>
    <row r="200" spans="2:65" s="1" customFormat="1" ht="6.95" customHeight="1">
      <c r="B200" s="55"/>
      <c r="C200" s="56"/>
      <c r="D200" s="56"/>
      <c r="E200" s="56"/>
      <c r="F200" s="56"/>
      <c r="G200" s="56"/>
      <c r="H200" s="56"/>
      <c r="I200" s="147"/>
      <c r="J200" s="56"/>
      <c r="K200" s="56"/>
      <c r="L200" s="60"/>
    </row>
  </sheetData>
  <sheetProtection password="CC35" sheet="1" objects="1" scenarios="1" formatCells="0" formatColumns="0" formatRows="0" sort="0" autoFilter="0"/>
  <autoFilter ref="C86:K199"/>
  <mergeCells count="12">
    <mergeCell ref="G1:H1"/>
    <mergeCell ref="L2:V2"/>
    <mergeCell ref="E49:H49"/>
    <mergeCell ref="E51:H51"/>
    <mergeCell ref="E75:H75"/>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129</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2320</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ROUND(J80,2)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ROUND(SUM(BE80:BE92), 2)</f>
        <v>0</v>
      </c>
      <c r="G30" s="41"/>
      <c r="H30" s="41"/>
      <c r="I30" s="139">
        <v>0.21</v>
      </c>
      <c r="J30" s="138">
        <f>ROUND(ROUND((SUM(BE80:BE92)), 2)*I30, 2)</f>
        <v>0</v>
      </c>
      <c r="K30" s="44"/>
    </row>
    <row r="31" spans="2:11" s="1" customFormat="1" ht="14.45" customHeight="1">
      <c r="B31" s="40"/>
      <c r="C31" s="41"/>
      <c r="D31" s="41"/>
      <c r="E31" s="48" t="s">
        <v>47</v>
      </c>
      <c r="F31" s="138">
        <f>ROUND(SUM(BF80:BF92), 2)</f>
        <v>0</v>
      </c>
      <c r="G31" s="41"/>
      <c r="H31" s="41"/>
      <c r="I31" s="139">
        <v>0.15</v>
      </c>
      <c r="J31" s="138">
        <f>ROUND(ROUND((SUM(BF80:BF92)), 2)*I31, 2)</f>
        <v>0</v>
      </c>
      <c r="K31" s="44"/>
    </row>
    <row r="32" spans="2:11" s="1" customFormat="1" ht="14.45" hidden="1" customHeight="1">
      <c r="B32" s="40"/>
      <c r="C32" s="41"/>
      <c r="D32" s="41"/>
      <c r="E32" s="48" t="s">
        <v>48</v>
      </c>
      <c r="F32" s="138">
        <f>ROUND(SUM(BG80:BG92), 2)</f>
        <v>0</v>
      </c>
      <c r="G32" s="41"/>
      <c r="H32" s="41"/>
      <c r="I32" s="139">
        <v>0.21</v>
      </c>
      <c r="J32" s="138">
        <v>0</v>
      </c>
      <c r="K32" s="44"/>
    </row>
    <row r="33" spans="2:11" s="1" customFormat="1" ht="14.45" hidden="1" customHeight="1">
      <c r="B33" s="40"/>
      <c r="C33" s="41"/>
      <c r="D33" s="41"/>
      <c r="E33" s="48" t="s">
        <v>49</v>
      </c>
      <c r="F33" s="138">
        <f>ROUND(SUM(BH80:BH92), 2)</f>
        <v>0</v>
      </c>
      <c r="G33" s="41"/>
      <c r="H33" s="41"/>
      <c r="I33" s="139">
        <v>0.15</v>
      </c>
      <c r="J33" s="138">
        <v>0</v>
      </c>
      <c r="K33" s="44"/>
    </row>
    <row r="34" spans="2:11" s="1" customFormat="1" ht="14.45" hidden="1" customHeight="1">
      <c r="B34" s="40"/>
      <c r="C34" s="41"/>
      <c r="D34" s="41"/>
      <c r="E34" s="48" t="s">
        <v>50</v>
      </c>
      <c r="F34" s="138">
        <f>ROUND(SUM(BI80:BI92),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12 - VRN</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J80</f>
        <v>0</v>
      </c>
      <c r="K56" s="44"/>
      <c r="AU56" s="23" t="s">
        <v>142</v>
      </c>
    </row>
    <row r="57" spans="2:47" s="8" customFormat="1" ht="24.95" customHeight="1">
      <c r="B57" s="157"/>
      <c r="C57" s="158"/>
      <c r="D57" s="159" t="s">
        <v>2321</v>
      </c>
      <c r="E57" s="160"/>
      <c r="F57" s="160"/>
      <c r="G57" s="160"/>
      <c r="H57" s="160"/>
      <c r="I57" s="161"/>
      <c r="J57" s="162">
        <f>J81</f>
        <v>0</v>
      </c>
      <c r="K57" s="163"/>
    </row>
    <row r="58" spans="2:47" s="9" customFormat="1" ht="19.899999999999999" customHeight="1">
      <c r="B58" s="164"/>
      <c r="C58" s="165"/>
      <c r="D58" s="166" t="s">
        <v>2322</v>
      </c>
      <c r="E58" s="167"/>
      <c r="F58" s="167"/>
      <c r="G58" s="167"/>
      <c r="H58" s="167"/>
      <c r="I58" s="168"/>
      <c r="J58" s="169">
        <f>J82</f>
        <v>0</v>
      </c>
      <c r="K58" s="170"/>
    </row>
    <row r="59" spans="2:47" s="9" customFormat="1" ht="19.899999999999999" customHeight="1">
      <c r="B59" s="164"/>
      <c r="C59" s="165"/>
      <c r="D59" s="166" t="s">
        <v>2323</v>
      </c>
      <c r="E59" s="167"/>
      <c r="F59" s="167"/>
      <c r="G59" s="167"/>
      <c r="H59" s="167"/>
      <c r="I59" s="168"/>
      <c r="J59" s="169">
        <f>J86</f>
        <v>0</v>
      </c>
      <c r="K59" s="170"/>
    </row>
    <row r="60" spans="2:47" s="9" customFormat="1" ht="19.899999999999999" customHeight="1">
      <c r="B60" s="164"/>
      <c r="C60" s="165"/>
      <c r="D60" s="166" t="s">
        <v>2324</v>
      </c>
      <c r="E60" s="167"/>
      <c r="F60" s="167"/>
      <c r="G60" s="167"/>
      <c r="H60" s="167"/>
      <c r="I60" s="168"/>
      <c r="J60" s="169">
        <f>J91</f>
        <v>0</v>
      </c>
      <c r="K60" s="170"/>
    </row>
    <row r="61" spans="2:47" s="1" customFormat="1" ht="21.75" customHeight="1">
      <c r="B61" s="40"/>
      <c r="C61" s="41"/>
      <c r="D61" s="41"/>
      <c r="E61" s="41"/>
      <c r="F61" s="41"/>
      <c r="G61" s="41"/>
      <c r="H61" s="41"/>
      <c r="I61" s="126"/>
      <c r="J61" s="41"/>
      <c r="K61" s="44"/>
    </row>
    <row r="62" spans="2:47" s="1" customFormat="1" ht="6.95" customHeight="1">
      <c r="B62" s="55"/>
      <c r="C62" s="56"/>
      <c r="D62" s="56"/>
      <c r="E62" s="56"/>
      <c r="F62" s="56"/>
      <c r="G62" s="56"/>
      <c r="H62" s="56"/>
      <c r="I62" s="147"/>
      <c r="J62" s="56"/>
      <c r="K62" s="57"/>
    </row>
    <row r="66" spans="2:63" s="1" customFormat="1" ht="6.95" customHeight="1">
      <c r="B66" s="58"/>
      <c r="C66" s="59"/>
      <c r="D66" s="59"/>
      <c r="E66" s="59"/>
      <c r="F66" s="59"/>
      <c r="G66" s="59"/>
      <c r="H66" s="59"/>
      <c r="I66" s="150"/>
      <c r="J66" s="59"/>
      <c r="K66" s="59"/>
      <c r="L66" s="60"/>
    </row>
    <row r="67" spans="2:63" s="1" customFormat="1" ht="36.950000000000003" customHeight="1">
      <c r="B67" s="40"/>
      <c r="C67" s="61" t="s">
        <v>149</v>
      </c>
      <c r="D67" s="62"/>
      <c r="E67" s="62"/>
      <c r="F67" s="62"/>
      <c r="G67" s="62"/>
      <c r="H67" s="62"/>
      <c r="I67" s="171"/>
      <c r="J67" s="62"/>
      <c r="K67" s="62"/>
      <c r="L67" s="60"/>
    </row>
    <row r="68" spans="2:63" s="1" customFormat="1" ht="6.95" customHeight="1">
      <c r="B68" s="40"/>
      <c r="C68" s="62"/>
      <c r="D68" s="62"/>
      <c r="E68" s="62"/>
      <c r="F68" s="62"/>
      <c r="G68" s="62"/>
      <c r="H68" s="62"/>
      <c r="I68" s="171"/>
      <c r="J68" s="62"/>
      <c r="K68" s="62"/>
      <c r="L68" s="60"/>
    </row>
    <row r="69" spans="2:63" s="1" customFormat="1" ht="14.45" customHeight="1">
      <c r="B69" s="40"/>
      <c r="C69" s="64" t="s">
        <v>18</v>
      </c>
      <c r="D69" s="62"/>
      <c r="E69" s="62"/>
      <c r="F69" s="62"/>
      <c r="G69" s="62"/>
      <c r="H69" s="62"/>
      <c r="I69" s="171"/>
      <c r="J69" s="62"/>
      <c r="K69" s="62"/>
      <c r="L69" s="60"/>
    </row>
    <row r="70" spans="2:63" s="1" customFormat="1" ht="22.5" customHeight="1">
      <c r="B70" s="40"/>
      <c r="C70" s="62"/>
      <c r="D70" s="62"/>
      <c r="E70" s="388" t="str">
        <f>E7</f>
        <v>Rozšíření kapacity ČOV Květnice na cílový stav 4 500 EO</v>
      </c>
      <c r="F70" s="389"/>
      <c r="G70" s="389"/>
      <c r="H70" s="389"/>
      <c r="I70" s="171"/>
      <c r="J70" s="62"/>
      <c r="K70" s="62"/>
      <c r="L70" s="60"/>
    </row>
    <row r="71" spans="2:63" s="1" customFormat="1" ht="14.45" customHeight="1">
      <c r="B71" s="40"/>
      <c r="C71" s="64" t="s">
        <v>136</v>
      </c>
      <c r="D71" s="62"/>
      <c r="E71" s="62"/>
      <c r="F71" s="62"/>
      <c r="G71" s="62"/>
      <c r="H71" s="62"/>
      <c r="I71" s="171"/>
      <c r="J71" s="62"/>
      <c r="K71" s="62"/>
      <c r="L71" s="60"/>
    </row>
    <row r="72" spans="2:63" s="1" customFormat="1" ht="23.25" customHeight="1">
      <c r="B72" s="40"/>
      <c r="C72" s="62"/>
      <c r="D72" s="62"/>
      <c r="E72" s="360" t="str">
        <f>E9</f>
        <v>KVETNICE 12 - VRN</v>
      </c>
      <c r="F72" s="390"/>
      <c r="G72" s="390"/>
      <c r="H72" s="390"/>
      <c r="I72" s="171"/>
      <c r="J72" s="62"/>
      <c r="K72" s="62"/>
      <c r="L72" s="60"/>
    </row>
    <row r="73" spans="2:63" s="1" customFormat="1" ht="6.95" customHeight="1">
      <c r="B73" s="40"/>
      <c r="C73" s="62"/>
      <c r="D73" s="62"/>
      <c r="E73" s="62"/>
      <c r="F73" s="62"/>
      <c r="G73" s="62"/>
      <c r="H73" s="62"/>
      <c r="I73" s="171"/>
      <c r="J73" s="62"/>
      <c r="K73" s="62"/>
      <c r="L73" s="60"/>
    </row>
    <row r="74" spans="2:63" s="1" customFormat="1" ht="18" customHeight="1">
      <c r="B74" s="40"/>
      <c r="C74" s="64" t="s">
        <v>25</v>
      </c>
      <c r="D74" s="62"/>
      <c r="E74" s="62"/>
      <c r="F74" s="172" t="str">
        <f>F12</f>
        <v>Květnice</v>
      </c>
      <c r="G74" s="62"/>
      <c r="H74" s="62"/>
      <c r="I74" s="173" t="s">
        <v>27</v>
      </c>
      <c r="J74" s="72" t="str">
        <f>IF(J12="","",J12)</f>
        <v>3. 9. 2016</v>
      </c>
      <c r="K74" s="62"/>
      <c r="L74" s="60"/>
    </row>
    <row r="75" spans="2:63" s="1" customFormat="1" ht="6.95" customHeight="1">
      <c r="B75" s="40"/>
      <c r="C75" s="62"/>
      <c r="D75" s="62"/>
      <c r="E75" s="62"/>
      <c r="F75" s="62"/>
      <c r="G75" s="62"/>
      <c r="H75" s="62"/>
      <c r="I75" s="171"/>
      <c r="J75" s="62"/>
      <c r="K75" s="62"/>
      <c r="L75" s="60"/>
    </row>
    <row r="76" spans="2:63" s="1" customFormat="1">
      <c r="B76" s="40"/>
      <c r="C76" s="64" t="s">
        <v>31</v>
      </c>
      <c r="D76" s="62"/>
      <c r="E76" s="62"/>
      <c r="F76" s="172" t="str">
        <f>E15</f>
        <v>Obec Květnice</v>
      </c>
      <c r="G76" s="62"/>
      <c r="H76" s="62"/>
      <c r="I76" s="173" t="s">
        <v>37</v>
      </c>
      <c r="J76" s="172" t="str">
        <f>E21</f>
        <v>MK Profi Hradec Králové s.r.o.</v>
      </c>
      <c r="K76" s="62"/>
      <c r="L76" s="60"/>
    </row>
    <row r="77" spans="2:63" s="1" customFormat="1" ht="14.45" customHeight="1">
      <c r="B77" s="40"/>
      <c r="C77" s="64" t="s">
        <v>35</v>
      </c>
      <c r="D77" s="62"/>
      <c r="E77" s="62"/>
      <c r="F77" s="172" t="str">
        <f>IF(E18="","",E18)</f>
        <v/>
      </c>
      <c r="G77" s="62"/>
      <c r="H77" s="62"/>
      <c r="I77" s="171"/>
      <c r="J77" s="62"/>
      <c r="K77" s="62"/>
      <c r="L77" s="60"/>
    </row>
    <row r="78" spans="2:63" s="1" customFormat="1" ht="10.35" customHeight="1">
      <c r="B78" s="40"/>
      <c r="C78" s="62"/>
      <c r="D78" s="62"/>
      <c r="E78" s="62"/>
      <c r="F78" s="62"/>
      <c r="G78" s="62"/>
      <c r="H78" s="62"/>
      <c r="I78" s="171"/>
      <c r="J78" s="62"/>
      <c r="K78" s="62"/>
      <c r="L78" s="60"/>
    </row>
    <row r="79" spans="2:63" s="10" customFormat="1" ht="29.25" customHeight="1">
      <c r="B79" s="174"/>
      <c r="C79" s="175" t="s">
        <v>150</v>
      </c>
      <c r="D79" s="176" t="s">
        <v>60</v>
      </c>
      <c r="E79" s="176" t="s">
        <v>56</v>
      </c>
      <c r="F79" s="176" t="s">
        <v>151</v>
      </c>
      <c r="G79" s="176" t="s">
        <v>152</v>
      </c>
      <c r="H79" s="176" t="s">
        <v>153</v>
      </c>
      <c r="I79" s="177" t="s">
        <v>154</v>
      </c>
      <c r="J79" s="176" t="s">
        <v>140</v>
      </c>
      <c r="K79" s="178" t="s">
        <v>155</v>
      </c>
      <c r="L79" s="179"/>
      <c r="M79" s="80" t="s">
        <v>156</v>
      </c>
      <c r="N79" s="81" t="s">
        <v>45</v>
      </c>
      <c r="O79" s="81" t="s">
        <v>157</v>
      </c>
      <c r="P79" s="81" t="s">
        <v>158</v>
      </c>
      <c r="Q79" s="81" t="s">
        <v>159</v>
      </c>
      <c r="R79" s="81" t="s">
        <v>160</v>
      </c>
      <c r="S79" s="81" t="s">
        <v>161</v>
      </c>
      <c r="T79" s="82" t="s">
        <v>162</v>
      </c>
    </row>
    <row r="80" spans="2:63" s="1" customFormat="1" ht="29.25" customHeight="1">
      <c r="B80" s="40"/>
      <c r="C80" s="86" t="s">
        <v>141</v>
      </c>
      <c r="D80" s="62"/>
      <c r="E80" s="62"/>
      <c r="F80" s="62"/>
      <c r="G80" s="62"/>
      <c r="H80" s="62"/>
      <c r="I80" s="171"/>
      <c r="J80" s="180">
        <f>BK80</f>
        <v>0</v>
      </c>
      <c r="K80" s="62"/>
      <c r="L80" s="60"/>
      <c r="M80" s="83"/>
      <c r="N80" s="84"/>
      <c r="O80" s="84"/>
      <c r="P80" s="181">
        <f>P81</f>
        <v>0</v>
      </c>
      <c r="Q80" s="84"/>
      <c r="R80" s="181">
        <f>R81</f>
        <v>0</v>
      </c>
      <c r="S80" s="84"/>
      <c r="T80" s="182">
        <f>T81</f>
        <v>0</v>
      </c>
      <c r="AT80" s="23" t="s">
        <v>74</v>
      </c>
      <c r="AU80" s="23" t="s">
        <v>142</v>
      </c>
      <c r="BK80" s="183">
        <f>BK81</f>
        <v>0</v>
      </c>
    </row>
    <row r="81" spans="2:65" s="11" customFormat="1" ht="37.35" customHeight="1">
      <c r="B81" s="184"/>
      <c r="C81" s="185"/>
      <c r="D81" s="186" t="s">
        <v>74</v>
      </c>
      <c r="E81" s="187" t="s">
        <v>128</v>
      </c>
      <c r="F81" s="187" t="s">
        <v>2325</v>
      </c>
      <c r="G81" s="185"/>
      <c r="H81" s="185"/>
      <c r="I81" s="188"/>
      <c r="J81" s="189">
        <f>BK81</f>
        <v>0</v>
      </c>
      <c r="K81" s="185"/>
      <c r="L81" s="190"/>
      <c r="M81" s="191"/>
      <c r="N81" s="192"/>
      <c r="O81" s="192"/>
      <c r="P81" s="193">
        <f>P82+P86+P91</f>
        <v>0</v>
      </c>
      <c r="Q81" s="192"/>
      <c r="R81" s="193">
        <f>R82+R86+R91</f>
        <v>0</v>
      </c>
      <c r="S81" s="192"/>
      <c r="T81" s="194">
        <f>T82+T86+T91</f>
        <v>0</v>
      </c>
      <c r="AR81" s="195" t="s">
        <v>183</v>
      </c>
      <c r="AT81" s="196" t="s">
        <v>74</v>
      </c>
      <c r="AU81" s="196" t="s">
        <v>75</v>
      </c>
      <c r="AY81" s="195" t="s">
        <v>165</v>
      </c>
      <c r="BK81" s="197">
        <f>BK82+BK86+BK91</f>
        <v>0</v>
      </c>
    </row>
    <row r="82" spans="2:65" s="11" customFormat="1" ht="19.899999999999999" customHeight="1">
      <c r="B82" s="184"/>
      <c r="C82" s="185"/>
      <c r="D82" s="198" t="s">
        <v>74</v>
      </c>
      <c r="E82" s="199" t="s">
        <v>2326</v>
      </c>
      <c r="F82" s="199" t="s">
        <v>2327</v>
      </c>
      <c r="G82" s="185"/>
      <c r="H82" s="185"/>
      <c r="I82" s="188"/>
      <c r="J82" s="200">
        <f>BK82</f>
        <v>0</v>
      </c>
      <c r="K82" s="185"/>
      <c r="L82" s="190"/>
      <c r="M82" s="191"/>
      <c r="N82" s="192"/>
      <c r="O82" s="192"/>
      <c r="P82" s="193">
        <f>SUM(P83:P85)</f>
        <v>0</v>
      </c>
      <c r="Q82" s="192"/>
      <c r="R82" s="193">
        <f>SUM(R83:R85)</f>
        <v>0</v>
      </c>
      <c r="S82" s="192"/>
      <c r="T82" s="194">
        <f>SUM(T83:T85)</f>
        <v>0</v>
      </c>
      <c r="AR82" s="195" t="s">
        <v>183</v>
      </c>
      <c r="AT82" s="196" t="s">
        <v>74</v>
      </c>
      <c r="AU82" s="196" t="s">
        <v>24</v>
      </c>
      <c r="AY82" s="195" t="s">
        <v>165</v>
      </c>
      <c r="BK82" s="197">
        <f>SUM(BK83:BK85)</f>
        <v>0</v>
      </c>
    </row>
    <row r="83" spans="2:65" s="1" customFormat="1" ht="22.5" customHeight="1">
      <c r="B83" s="40"/>
      <c r="C83" s="201" t="s">
        <v>24</v>
      </c>
      <c r="D83" s="201" t="s">
        <v>167</v>
      </c>
      <c r="E83" s="202" t="s">
        <v>2328</v>
      </c>
      <c r="F83" s="203" t="s">
        <v>2329</v>
      </c>
      <c r="G83" s="204" t="s">
        <v>2330</v>
      </c>
      <c r="H83" s="205">
        <v>1</v>
      </c>
      <c r="I83" s="206"/>
      <c r="J83" s="207">
        <f>ROUND(I83*H83,2)</f>
        <v>0</v>
      </c>
      <c r="K83" s="203" t="s">
        <v>240</v>
      </c>
      <c r="L83" s="60"/>
      <c r="M83" s="208" t="s">
        <v>22</v>
      </c>
      <c r="N83" s="209" t="s">
        <v>46</v>
      </c>
      <c r="O83" s="41"/>
      <c r="P83" s="210">
        <f>O83*H83</f>
        <v>0</v>
      </c>
      <c r="Q83" s="210">
        <v>0</v>
      </c>
      <c r="R83" s="210">
        <f>Q83*H83</f>
        <v>0</v>
      </c>
      <c r="S83" s="210">
        <v>0</v>
      </c>
      <c r="T83" s="211">
        <f>S83*H83</f>
        <v>0</v>
      </c>
      <c r="AR83" s="23" t="s">
        <v>2331</v>
      </c>
      <c r="AT83" s="23" t="s">
        <v>167</v>
      </c>
      <c r="AU83" s="23" t="s">
        <v>84</v>
      </c>
      <c r="AY83" s="23" t="s">
        <v>165</v>
      </c>
      <c r="BE83" s="212">
        <f>IF(N83="základní",J83,0)</f>
        <v>0</v>
      </c>
      <c r="BF83" s="212">
        <f>IF(N83="snížená",J83,0)</f>
        <v>0</v>
      </c>
      <c r="BG83" s="212">
        <f>IF(N83="zákl. přenesená",J83,0)</f>
        <v>0</v>
      </c>
      <c r="BH83" s="212">
        <f>IF(N83="sníž. přenesená",J83,0)</f>
        <v>0</v>
      </c>
      <c r="BI83" s="212">
        <f>IF(N83="nulová",J83,0)</f>
        <v>0</v>
      </c>
      <c r="BJ83" s="23" t="s">
        <v>24</v>
      </c>
      <c r="BK83" s="212">
        <f>ROUND(I83*H83,2)</f>
        <v>0</v>
      </c>
      <c r="BL83" s="23" t="s">
        <v>2331</v>
      </c>
      <c r="BM83" s="23" t="s">
        <v>2332</v>
      </c>
    </row>
    <row r="84" spans="2:65" s="1" customFormat="1" ht="22.5" customHeight="1">
      <c r="B84" s="40"/>
      <c r="C84" s="201" t="s">
        <v>197</v>
      </c>
      <c r="D84" s="201" t="s">
        <v>167</v>
      </c>
      <c r="E84" s="202" t="s">
        <v>2333</v>
      </c>
      <c r="F84" s="203" t="s">
        <v>2329</v>
      </c>
      <c r="G84" s="204" t="s">
        <v>2330</v>
      </c>
      <c r="H84" s="205">
        <v>1</v>
      </c>
      <c r="I84" s="206"/>
      <c r="J84" s="207">
        <f>ROUND(I84*H84,2)</f>
        <v>0</v>
      </c>
      <c r="K84" s="203" t="s">
        <v>22</v>
      </c>
      <c r="L84" s="60"/>
      <c r="M84" s="208" t="s">
        <v>22</v>
      </c>
      <c r="N84" s="209" t="s">
        <v>46</v>
      </c>
      <c r="O84" s="41"/>
      <c r="P84" s="210">
        <f>O84*H84</f>
        <v>0</v>
      </c>
      <c r="Q84" s="210">
        <v>0</v>
      </c>
      <c r="R84" s="210">
        <f>Q84*H84</f>
        <v>0</v>
      </c>
      <c r="S84" s="210">
        <v>0</v>
      </c>
      <c r="T84" s="211">
        <f>S84*H84</f>
        <v>0</v>
      </c>
      <c r="AR84" s="23" t="s">
        <v>2331</v>
      </c>
      <c r="AT84" s="23" t="s">
        <v>167</v>
      </c>
      <c r="AU84" s="23" t="s">
        <v>84</v>
      </c>
      <c r="AY84" s="23" t="s">
        <v>165</v>
      </c>
      <c r="BE84" s="212">
        <f>IF(N84="základní",J84,0)</f>
        <v>0</v>
      </c>
      <c r="BF84" s="212">
        <f>IF(N84="snížená",J84,0)</f>
        <v>0</v>
      </c>
      <c r="BG84" s="212">
        <f>IF(N84="zákl. přenesená",J84,0)</f>
        <v>0</v>
      </c>
      <c r="BH84" s="212">
        <f>IF(N84="sníž. přenesená",J84,0)</f>
        <v>0</v>
      </c>
      <c r="BI84" s="212">
        <f>IF(N84="nulová",J84,0)</f>
        <v>0</v>
      </c>
      <c r="BJ84" s="23" t="s">
        <v>24</v>
      </c>
      <c r="BK84" s="212">
        <f>ROUND(I84*H84,2)</f>
        <v>0</v>
      </c>
      <c r="BL84" s="23" t="s">
        <v>2331</v>
      </c>
      <c r="BM84" s="23" t="s">
        <v>2334</v>
      </c>
    </row>
    <row r="85" spans="2:65" s="1" customFormat="1" ht="22.5" customHeight="1">
      <c r="B85" s="40"/>
      <c r="C85" s="201" t="s">
        <v>84</v>
      </c>
      <c r="D85" s="201" t="s">
        <v>167</v>
      </c>
      <c r="E85" s="202" t="s">
        <v>2335</v>
      </c>
      <c r="F85" s="203" t="s">
        <v>2336</v>
      </c>
      <c r="G85" s="204" t="s">
        <v>2330</v>
      </c>
      <c r="H85" s="205">
        <v>1</v>
      </c>
      <c r="I85" s="206"/>
      <c r="J85" s="207">
        <f>ROUND(I85*H85,2)</f>
        <v>0</v>
      </c>
      <c r="K85" s="203" t="s">
        <v>240</v>
      </c>
      <c r="L85" s="60"/>
      <c r="M85" s="208" t="s">
        <v>22</v>
      </c>
      <c r="N85" s="209" t="s">
        <v>46</v>
      </c>
      <c r="O85" s="41"/>
      <c r="P85" s="210">
        <f>O85*H85</f>
        <v>0</v>
      </c>
      <c r="Q85" s="210">
        <v>0</v>
      </c>
      <c r="R85" s="210">
        <f>Q85*H85</f>
        <v>0</v>
      </c>
      <c r="S85" s="210">
        <v>0</v>
      </c>
      <c r="T85" s="211">
        <f>S85*H85</f>
        <v>0</v>
      </c>
      <c r="AR85" s="23" t="s">
        <v>2331</v>
      </c>
      <c r="AT85" s="23" t="s">
        <v>167</v>
      </c>
      <c r="AU85" s="23" t="s">
        <v>84</v>
      </c>
      <c r="AY85" s="23" t="s">
        <v>165</v>
      </c>
      <c r="BE85" s="212">
        <f>IF(N85="základní",J85,0)</f>
        <v>0</v>
      </c>
      <c r="BF85" s="212">
        <f>IF(N85="snížená",J85,0)</f>
        <v>0</v>
      </c>
      <c r="BG85" s="212">
        <f>IF(N85="zákl. přenesená",J85,0)</f>
        <v>0</v>
      </c>
      <c r="BH85" s="212">
        <f>IF(N85="sníž. přenesená",J85,0)</f>
        <v>0</v>
      </c>
      <c r="BI85" s="212">
        <f>IF(N85="nulová",J85,0)</f>
        <v>0</v>
      </c>
      <c r="BJ85" s="23" t="s">
        <v>24</v>
      </c>
      <c r="BK85" s="212">
        <f>ROUND(I85*H85,2)</f>
        <v>0</v>
      </c>
      <c r="BL85" s="23" t="s">
        <v>2331</v>
      </c>
      <c r="BM85" s="23" t="s">
        <v>2337</v>
      </c>
    </row>
    <row r="86" spans="2:65" s="11" customFormat="1" ht="29.85" customHeight="1">
      <c r="B86" s="184"/>
      <c r="C86" s="185"/>
      <c r="D86" s="198" t="s">
        <v>74</v>
      </c>
      <c r="E86" s="199" t="s">
        <v>2338</v>
      </c>
      <c r="F86" s="199" t="s">
        <v>2339</v>
      </c>
      <c r="G86" s="185"/>
      <c r="H86" s="185"/>
      <c r="I86" s="188"/>
      <c r="J86" s="200">
        <f>BK86</f>
        <v>0</v>
      </c>
      <c r="K86" s="185"/>
      <c r="L86" s="190"/>
      <c r="M86" s="191"/>
      <c r="N86" s="192"/>
      <c r="O86" s="192"/>
      <c r="P86" s="193">
        <f>SUM(P87:P90)</f>
        <v>0</v>
      </c>
      <c r="Q86" s="192"/>
      <c r="R86" s="193">
        <f>SUM(R87:R90)</f>
        <v>0</v>
      </c>
      <c r="S86" s="192"/>
      <c r="T86" s="194">
        <f>SUM(T87:T90)</f>
        <v>0</v>
      </c>
      <c r="AR86" s="195" t="s">
        <v>183</v>
      </c>
      <c r="AT86" s="196" t="s">
        <v>74</v>
      </c>
      <c r="AU86" s="196" t="s">
        <v>24</v>
      </c>
      <c r="AY86" s="195" t="s">
        <v>165</v>
      </c>
      <c r="BK86" s="197">
        <f>SUM(BK87:BK90)</f>
        <v>0</v>
      </c>
    </row>
    <row r="87" spans="2:65" s="1" customFormat="1" ht="22.5" customHeight="1">
      <c r="B87" s="40"/>
      <c r="C87" s="201" t="s">
        <v>176</v>
      </c>
      <c r="D87" s="201" t="s">
        <v>167</v>
      </c>
      <c r="E87" s="202" t="s">
        <v>2340</v>
      </c>
      <c r="F87" s="203" t="s">
        <v>2341</v>
      </c>
      <c r="G87" s="204" t="s">
        <v>2342</v>
      </c>
      <c r="H87" s="205">
        <v>1</v>
      </c>
      <c r="I87" s="206"/>
      <c r="J87" s="207">
        <f>ROUND(I87*H87,2)</f>
        <v>0</v>
      </c>
      <c r="K87" s="203" t="s">
        <v>240</v>
      </c>
      <c r="L87" s="60"/>
      <c r="M87" s="208" t="s">
        <v>22</v>
      </c>
      <c r="N87" s="209" t="s">
        <v>46</v>
      </c>
      <c r="O87" s="41"/>
      <c r="P87" s="210">
        <f>O87*H87</f>
        <v>0</v>
      </c>
      <c r="Q87" s="210">
        <v>0</v>
      </c>
      <c r="R87" s="210">
        <f>Q87*H87</f>
        <v>0</v>
      </c>
      <c r="S87" s="210">
        <v>0</v>
      </c>
      <c r="T87" s="211">
        <f>S87*H87</f>
        <v>0</v>
      </c>
      <c r="AR87" s="23" t="s">
        <v>2331</v>
      </c>
      <c r="AT87" s="23" t="s">
        <v>167</v>
      </c>
      <c r="AU87" s="23" t="s">
        <v>84</v>
      </c>
      <c r="AY87" s="23" t="s">
        <v>165</v>
      </c>
      <c r="BE87" s="212">
        <f>IF(N87="základní",J87,0)</f>
        <v>0</v>
      </c>
      <c r="BF87" s="212">
        <f>IF(N87="snížená",J87,0)</f>
        <v>0</v>
      </c>
      <c r="BG87" s="212">
        <f>IF(N87="zákl. přenesená",J87,0)</f>
        <v>0</v>
      </c>
      <c r="BH87" s="212">
        <f>IF(N87="sníž. přenesená",J87,0)</f>
        <v>0</v>
      </c>
      <c r="BI87" s="212">
        <f>IF(N87="nulová",J87,0)</f>
        <v>0</v>
      </c>
      <c r="BJ87" s="23" t="s">
        <v>24</v>
      </c>
      <c r="BK87" s="212">
        <f>ROUND(I87*H87,2)</f>
        <v>0</v>
      </c>
      <c r="BL87" s="23" t="s">
        <v>2331</v>
      </c>
      <c r="BM87" s="23" t="s">
        <v>2343</v>
      </c>
    </row>
    <row r="88" spans="2:65" s="1" customFormat="1" ht="22.5" customHeight="1">
      <c r="B88" s="40"/>
      <c r="C88" s="201" t="s">
        <v>171</v>
      </c>
      <c r="D88" s="201" t="s">
        <v>167</v>
      </c>
      <c r="E88" s="202" t="s">
        <v>2344</v>
      </c>
      <c r="F88" s="203" t="s">
        <v>2345</v>
      </c>
      <c r="G88" s="204" t="s">
        <v>2330</v>
      </c>
      <c r="H88" s="205">
        <v>1</v>
      </c>
      <c r="I88" s="206"/>
      <c r="J88" s="207">
        <f>ROUND(I88*H88,2)</f>
        <v>0</v>
      </c>
      <c r="K88" s="203" t="s">
        <v>240</v>
      </c>
      <c r="L88" s="60"/>
      <c r="M88" s="208" t="s">
        <v>22</v>
      </c>
      <c r="N88" s="209" t="s">
        <v>46</v>
      </c>
      <c r="O88" s="41"/>
      <c r="P88" s="210">
        <f>O88*H88</f>
        <v>0</v>
      </c>
      <c r="Q88" s="210">
        <v>0</v>
      </c>
      <c r="R88" s="210">
        <f>Q88*H88</f>
        <v>0</v>
      </c>
      <c r="S88" s="210">
        <v>0</v>
      </c>
      <c r="T88" s="211">
        <f>S88*H88</f>
        <v>0</v>
      </c>
      <c r="AR88" s="23" t="s">
        <v>2331</v>
      </c>
      <c r="AT88" s="23" t="s">
        <v>167</v>
      </c>
      <c r="AU88" s="23" t="s">
        <v>84</v>
      </c>
      <c r="AY88" s="23" t="s">
        <v>165</v>
      </c>
      <c r="BE88" s="212">
        <f>IF(N88="základní",J88,0)</f>
        <v>0</v>
      </c>
      <c r="BF88" s="212">
        <f>IF(N88="snížená",J88,0)</f>
        <v>0</v>
      </c>
      <c r="BG88" s="212">
        <f>IF(N88="zákl. přenesená",J88,0)</f>
        <v>0</v>
      </c>
      <c r="BH88" s="212">
        <f>IF(N88="sníž. přenesená",J88,0)</f>
        <v>0</v>
      </c>
      <c r="BI88" s="212">
        <f>IF(N88="nulová",J88,0)</f>
        <v>0</v>
      </c>
      <c r="BJ88" s="23" t="s">
        <v>24</v>
      </c>
      <c r="BK88" s="212">
        <f>ROUND(I88*H88,2)</f>
        <v>0</v>
      </c>
      <c r="BL88" s="23" t="s">
        <v>2331</v>
      </c>
      <c r="BM88" s="23" t="s">
        <v>2346</v>
      </c>
    </row>
    <row r="89" spans="2:65" s="1" customFormat="1" ht="22.5" customHeight="1">
      <c r="B89" s="40"/>
      <c r="C89" s="201" t="s">
        <v>183</v>
      </c>
      <c r="D89" s="201" t="s">
        <v>167</v>
      </c>
      <c r="E89" s="202" t="s">
        <v>2347</v>
      </c>
      <c r="F89" s="203" t="s">
        <v>2348</v>
      </c>
      <c r="G89" s="204" t="s">
        <v>2330</v>
      </c>
      <c r="H89" s="205">
        <v>1</v>
      </c>
      <c r="I89" s="206"/>
      <c r="J89" s="207">
        <f>ROUND(I89*H89,2)</f>
        <v>0</v>
      </c>
      <c r="K89" s="203" t="s">
        <v>240</v>
      </c>
      <c r="L89" s="60"/>
      <c r="M89" s="208" t="s">
        <v>22</v>
      </c>
      <c r="N89" s="209" t="s">
        <v>46</v>
      </c>
      <c r="O89" s="41"/>
      <c r="P89" s="210">
        <f>O89*H89</f>
        <v>0</v>
      </c>
      <c r="Q89" s="210">
        <v>0</v>
      </c>
      <c r="R89" s="210">
        <f>Q89*H89</f>
        <v>0</v>
      </c>
      <c r="S89" s="210">
        <v>0</v>
      </c>
      <c r="T89" s="211">
        <f>S89*H89</f>
        <v>0</v>
      </c>
      <c r="AR89" s="23" t="s">
        <v>2331</v>
      </c>
      <c r="AT89" s="23" t="s">
        <v>167</v>
      </c>
      <c r="AU89" s="23" t="s">
        <v>84</v>
      </c>
      <c r="AY89" s="23" t="s">
        <v>165</v>
      </c>
      <c r="BE89" s="212">
        <f>IF(N89="základní",J89,0)</f>
        <v>0</v>
      </c>
      <c r="BF89" s="212">
        <f>IF(N89="snížená",J89,0)</f>
        <v>0</v>
      </c>
      <c r="BG89" s="212">
        <f>IF(N89="zákl. přenesená",J89,0)</f>
        <v>0</v>
      </c>
      <c r="BH89" s="212">
        <f>IF(N89="sníž. přenesená",J89,0)</f>
        <v>0</v>
      </c>
      <c r="BI89" s="212">
        <f>IF(N89="nulová",J89,0)</f>
        <v>0</v>
      </c>
      <c r="BJ89" s="23" t="s">
        <v>24</v>
      </c>
      <c r="BK89" s="212">
        <f>ROUND(I89*H89,2)</f>
        <v>0</v>
      </c>
      <c r="BL89" s="23" t="s">
        <v>2331</v>
      </c>
      <c r="BM89" s="23" t="s">
        <v>2349</v>
      </c>
    </row>
    <row r="90" spans="2:65" s="1" customFormat="1" ht="22.5" customHeight="1">
      <c r="B90" s="40"/>
      <c r="C90" s="201" t="s">
        <v>187</v>
      </c>
      <c r="D90" s="201" t="s">
        <v>167</v>
      </c>
      <c r="E90" s="202" t="s">
        <v>2350</v>
      </c>
      <c r="F90" s="203" t="s">
        <v>2351</v>
      </c>
      <c r="G90" s="204" t="s">
        <v>2330</v>
      </c>
      <c r="H90" s="205">
        <v>1</v>
      </c>
      <c r="I90" s="206"/>
      <c r="J90" s="207">
        <f>ROUND(I90*H90,2)</f>
        <v>0</v>
      </c>
      <c r="K90" s="203" t="s">
        <v>240</v>
      </c>
      <c r="L90" s="60"/>
      <c r="M90" s="208" t="s">
        <v>22</v>
      </c>
      <c r="N90" s="209" t="s">
        <v>46</v>
      </c>
      <c r="O90" s="41"/>
      <c r="P90" s="210">
        <f>O90*H90</f>
        <v>0</v>
      </c>
      <c r="Q90" s="210">
        <v>0</v>
      </c>
      <c r="R90" s="210">
        <f>Q90*H90</f>
        <v>0</v>
      </c>
      <c r="S90" s="210">
        <v>0</v>
      </c>
      <c r="T90" s="211">
        <f>S90*H90</f>
        <v>0</v>
      </c>
      <c r="AR90" s="23" t="s">
        <v>2331</v>
      </c>
      <c r="AT90" s="23" t="s">
        <v>167</v>
      </c>
      <c r="AU90" s="23" t="s">
        <v>84</v>
      </c>
      <c r="AY90" s="23" t="s">
        <v>165</v>
      </c>
      <c r="BE90" s="212">
        <f>IF(N90="základní",J90,0)</f>
        <v>0</v>
      </c>
      <c r="BF90" s="212">
        <f>IF(N90="snížená",J90,0)</f>
        <v>0</v>
      </c>
      <c r="BG90" s="212">
        <f>IF(N90="zákl. přenesená",J90,0)</f>
        <v>0</v>
      </c>
      <c r="BH90" s="212">
        <f>IF(N90="sníž. přenesená",J90,0)</f>
        <v>0</v>
      </c>
      <c r="BI90" s="212">
        <f>IF(N90="nulová",J90,0)</f>
        <v>0</v>
      </c>
      <c r="BJ90" s="23" t="s">
        <v>24</v>
      </c>
      <c r="BK90" s="212">
        <f>ROUND(I90*H90,2)</f>
        <v>0</v>
      </c>
      <c r="BL90" s="23" t="s">
        <v>2331</v>
      </c>
      <c r="BM90" s="23" t="s">
        <v>2352</v>
      </c>
    </row>
    <row r="91" spans="2:65" s="11" customFormat="1" ht="29.85" customHeight="1">
      <c r="B91" s="184"/>
      <c r="C91" s="185"/>
      <c r="D91" s="198" t="s">
        <v>74</v>
      </c>
      <c r="E91" s="199" t="s">
        <v>2353</v>
      </c>
      <c r="F91" s="199" t="s">
        <v>2354</v>
      </c>
      <c r="G91" s="185"/>
      <c r="H91" s="185"/>
      <c r="I91" s="188"/>
      <c r="J91" s="200">
        <f>BK91</f>
        <v>0</v>
      </c>
      <c r="K91" s="185"/>
      <c r="L91" s="190"/>
      <c r="M91" s="191"/>
      <c r="N91" s="192"/>
      <c r="O91" s="192"/>
      <c r="P91" s="193">
        <f>P92</f>
        <v>0</v>
      </c>
      <c r="Q91" s="192"/>
      <c r="R91" s="193">
        <f>R92</f>
        <v>0</v>
      </c>
      <c r="S91" s="192"/>
      <c r="T91" s="194">
        <f>T92</f>
        <v>0</v>
      </c>
      <c r="AR91" s="195" t="s">
        <v>183</v>
      </c>
      <c r="AT91" s="196" t="s">
        <v>74</v>
      </c>
      <c r="AU91" s="196" t="s">
        <v>24</v>
      </c>
      <c r="AY91" s="195" t="s">
        <v>165</v>
      </c>
      <c r="BK91" s="197">
        <f>BK92</f>
        <v>0</v>
      </c>
    </row>
    <row r="92" spans="2:65" s="1" customFormat="1" ht="22.5" customHeight="1">
      <c r="B92" s="40"/>
      <c r="C92" s="201" t="s">
        <v>192</v>
      </c>
      <c r="D92" s="201" t="s">
        <v>167</v>
      </c>
      <c r="E92" s="202" t="s">
        <v>2355</v>
      </c>
      <c r="F92" s="203" t="s">
        <v>2356</v>
      </c>
      <c r="G92" s="204" t="s">
        <v>2330</v>
      </c>
      <c r="H92" s="205">
        <v>1</v>
      </c>
      <c r="I92" s="206"/>
      <c r="J92" s="207">
        <f>ROUND(I92*H92,2)</f>
        <v>0</v>
      </c>
      <c r="K92" s="203" t="s">
        <v>240</v>
      </c>
      <c r="L92" s="60"/>
      <c r="M92" s="208" t="s">
        <v>22</v>
      </c>
      <c r="N92" s="223" t="s">
        <v>46</v>
      </c>
      <c r="O92" s="224"/>
      <c r="P92" s="225">
        <f>O92*H92</f>
        <v>0</v>
      </c>
      <c r="Q92" s="225">
        <v>0</v>
      </c>
      <c r="R92" s="225">
        <f>Q92*H92</f>
        <v>0</v>
      </c>
      <c r="S92" s="225">
        <v>0</v>
      </c>
      <c r="T92" s="226">
        <f>S92*H92</f>
        <v>0</v>
      </c>
      <c r="AR92" s="23" t="s">
        <v>2331</v>
      </c>
      <c r="AT92" s="23" t="s">
        <v>167</v>
      </c>
      <c r="AU92" s="23" t="s">
        <v>84</v>
      </c>
      <c r="AY92" s="23" t="s">
        <v>165</v>
      </c>
      <c r="BE92" s="212">
        <f>IF(N92="základní",J92,0)</f>
        <v>0</v>
      </c>
      <c r="BF92" s="212">
        <f>IF(N92="snížená",J92,0)</f>
        <v>0</v>
      </c>
      <c r="BG92" s="212">
        <f>IF(N92="zákl. přenesená",J92,0)</f>
        <v>0</v>
      </c>
      <c r="BH92" s="212">
        <f>IF(N92="sníž. přenesená",J92,0)</f>
        <v>0</v>
      </c>
      <c r="BI92" s="212">
        <f>IF(N92="nulová",J92,0)</f>
        <v>0</v>
      </c>
      <c r="BJ92" s="23" t="s">
        <v>24</v>
      </c>
      <c r="BK92" s="212">
        <f>ROUND(I92*H92,2)</f>
        <v>0</v>
      </c>
      <c r="BL92" s="23" t="s">
        <v>2331</v>
      </c>
      <c r="BM92" s="23" t="s">
        <v>2357</v>
      </c>
    </row>
    <row r="93" spans="2:65" s="1" customFormat="1" ht="6.95" customHeight="1">
      <c r="B93" s="55"/>
      <c r="C93" s="56"/>
      <c r="D93" s="56"/>
      <c r="E93" s="56"/>
      <c r="F93" s="56"/>
      <c r="G93" s="56"/>
      <c r="H93" s="56"/>
      <c r="I93" s="147"/>
      <c r="J93" s="56"/>
      <c r="K93" s="56"/>
      <c r="L93" s="60"/>
    </row>
  </sheetData>
  <sheetProtection password="CC35" sheet="1" objects="1" scenarios="1" formatCells="0" formatColumns="0" formatRows="0" sort="0" autoFilter="0"/>
  <autoFilter ref="C79:K92"/>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4" customWidth="1"/>
    <col min="2" max="2" width="1.6640625" style="264" customWidth="1"/>
    <col min="3" max="4" width="5" style="264" customWidth="1"/>
    <col min="5" max="5" width="11.6640625" style="264" customWidth="1"/>
    <col min="6" max="6" width="9.1640625" style="264" customWidth="1"/>
    <col min="7" max="7" width="5" style="264" customWidth="1"/>
    <col min="8" max="8" width="77.83203125" style="264" customWidth="1"/>
    <col min="9" max="10" width="20" style="264" customWidth="1"/>
    <col min="11" max="11" width="1.6640625" style="264" customWidth="1"/>
  </cols>
  <sheetData>
    <row r="1" spans="2:11" ht="37.5" customHeight="1"/>
    <row r="2" spans="2:11" ht="7.5" customHeight="1">
      <c r="B2" s="265"/>
      <c r="C2" s="266"/>
      <c r="D2" s="266"/>
      <c r="E2" s="266"/>
      <c r="F2" s="266"/>
      <c r="G2" s="266"/>
      <c r="H2" s="266"/>
      <c r="I2" s="266"/>
      <c r="J2" s="266"/>
      <c r="K2" s="267"/>
    </row>
    <row r="3" spans="2:11" s="14" customFormat="1" ht="45" customHeight="1">
      <c r="B3" s="268"/>
      <c r="C3" s="395" t="s">
        <v>2358</v>
      </c>
      <c r="D3" s="395"/>
      <c r="E3" s="395"/>
      <c r="F3" s="395"/>
      <c r="G3" s="395"/>
      <c r="H3" s="395"/>
      <c r="I3" s="395"/>
      <c r="J3" s="395"/>
      <c r="K3" s="269"/>
    </row>
    <row r="4" spans="2:11" ht="25.5" customHeight="1">
      <c r="B4" s="270"/>
      <c r="C4" s="399" t="s">
        <v>2359</v>
      </c>
      <c r="D4" s="399"/>
      <c r="E4" s="399"/>
      <c r="F4" s="399"/>
      <c r="G4" s="399"/>
      <c r="H4" s="399"/>
      <c r="I4" s="399"/>
      <c r="J4" s="399"/>
      <c r="K4" s="271"/>
    </row>
    <row r="5" spans="2:11" ht="5.25" customHeight="1">
      <c r="B5" s="270"/>
      <c r="C5" s="272"/>
      <c r="D5" s="272"/>
      <c r="E5" s="272"/>
      <c r="F5" s="272"/>
      <c r="G5" s="272"/>
      <c r="H5" s="272"/>
      <c r="I5" s="272"/>
      <c r="J5" s="272"/>
      <c r="K5" s="271"/>
    </row>
    <row r="6" spans="2:11" ht="15" customHeight="1">
      <c r="B6" s="270"/>
      <c r="C6" s="398" t="s">
        <v>2360</v>
      </c>
      <c r="D6" s="398"/>
      <c r="E6" s="398"/>
      <c r="F6" s="398"/>
      <c r="G6" s="398"/>
      <c r="H6" s="398"/>
      <c r="I6" s="398"/>
      <c r="J6" s="398"/>
      <c r="K6" s="271"/>
    </row>
    <row r="7" spans="2:11" ht="15" customHeight="1">
      <c r="B7" s="274"/>
      <c r="C7" s="398" t="s">
        <v>2361</v>
      </c>
      <c r="D7" s="398"/>
      <c r="E7" s="398"/>
      <c r="F7" s="398"/>
      <c r="G7" s="398"/>
      <c r="H7" s="398"/>
      <c r="I7" s="398"/>
      <c r="J7" s="398"/>
      <c r="K7" s="271"/>
    </row>
    <row r="8" spans="2:11" ht="12.75" customHeight="1">
      <c r="B8" s="274"/>
      <c r="C8" s="273"/>
      <c r="D8" s="273"/>
      <c r="E8" s="273"/>
      <c r="F8" s="273"/>
      <c r="G8" s="273"/>
      <c r="H8" s="273"/>
      <c r="I8" s="273"/>
      <c r="J8" s="273"/>
      <c r="K8" s="271"/>
    </row>
    <row r="9" spans="2:11" ht="15" customHeight="1">
      <c r="B9" s="274"/>
      <c r="C9" s="398" t="s">
        <v>2362</v>
      </c>
      <c r="D9" s="398"/>
      <c r="E9" s="398"/>
      <c r="F9" s="398"/>
      <c r="G9" s="398"/>
      <c r="H9" s="398"/>
      <c r="I9" s="398"/>
      <c r="J9" s="398"/>
      <c r="K9" s="271"/>
    </row>
    <row r="10" spans="2:11" ht="15" customHeight="1">
      <c r="B10" s="274"/>
      <c r="C10" s="273"/>
      <c r="D10" s="398" t="s">
        <v>2363</v>
      </c>
      <c r="E10" s="398"/>
      <c r="F10" s="398"/>
      <c r="G10" s="398"/>
      <c r="H10" s="398"/>
      <c r="I10" s="398"/>
      <c r="J10" s="398"/>
      <c r="K10" s="271"/>
    </row>
    <row r="11" spans="2:11" ht="15" customHeight="1">
      <c r="B11" s="274"/>
      <c r="C11" s="275"/>
      <c r="D11" s="398" t="s">
        <v>2364</v>
      </c>
      <c r="E11" s="398"/>
      <c r="F11" s="398"/>
      <c r="G11" s="398"/>
      <c r="H11" s="398"/>
      <c r="I11" s="398"/>
      <c r="J11" s="398"/>
      <c r="K11" s="271"/>
    </row>
    <row r="12" spans="2:11" ht="12.75" customHeight="1">
      <c r="B12" s="274"/>
      <c r="C12" s="275"/>
      <c r="D12" s="275"/>
      <c r="E12" s="275"/>
      <c r="F12" s="275"/>
      <c r="G12" s="275"/>
      <c r="H12" s="275"/>
      <c r="I12" s="275"/>
      <c r="J12" s="275"/>
      <c r="K12" s="271"/>
    </row>
    <row r="13" spans="2:11" ht="15" customHeight="1">
      <c r="B13" s="274"/>
      <c r="C13" s="275"/>
      <c r="D13" s="398" t="s">
        <v>2365</v>
      </c>
      <c r="E13" s="398"/>
      <c r="F13" s="398"/>
      <c r="G13" s="398"/>
      <c r="H13" s="398"/>
      <c r="I13" s="398"/>
      <c r="J13" s="398"/>
      <c r="K13" s="271"/>
    </row>
    <row r="14" spans="2:11" ht="15" customHeight="1">
      <c r="B14" s="274"/>
      <c r="C14" s="275"/>
      <c r="D14" s="398" t="s">
        <v>2366</v>
      </c>
      <c r="E14" s="398"/>
      <c r="F14" s="398"/>
      <c r="G14" s="398"/>
      <c r="H14" s="398"/>
      <c r="I14" s="398"/>
      <c r="J14" s="398"/>
      <c r="K14" s="271"/>
    </row>
    <row r="15" spans="2:11" ht="15" customHeight="1">
      <c r="B15" s="274"/>
      <c r="C15" s="275"/>
      <c r="D15" s="398" t="s">
        <v>2367</v>
      </c>
      <c r="E15" s="398"/>
      <c r="F15" s="398"/>
      <c r="G15" s="398"/>
      <c r="H15" s="398"/>
      <c r="I15" s="398"/>
      <c r="J15" s="398"/>
      <c r="K15" s="271"/>
    </row>
    <row r="16" spans="2:11" ht="15" customHeight="1">
      <c r="B16" s="274"/>
      <c r="C16" s="275"/>
      <c r="D16" s="275"/>
      <c r="E16" s="276" t="s">
        <v>82</v>
      </c>
      <c r="F16" s="398" t="s">
        <v>2368</v>
      </c>
      <c r="G16" s="398"/>
      <c r="H16" s="398"/>
      <c r="I16" s="398"/>
      <c r="J16" s="398"/>
      <c r="K16" s="271"/>
    </row>
    <row r="17" spans="2:11" ht="15" customHeight="1">
      <c r="B17" s="274"/>
      <c r="C17" s="275"/>
      <c r="D17" s="275"/>
      <c r="E17" s="276" t="s">
        <v>2369</v>
      </c>
      <c r="F17" s="398" t="s">
        <v>2370</v>
      </c>
      <c r="G17" s="398"/>
      <c r="H17" s="398"/>
      <c r="I17" s="398"/>
      <c r="J17" s="398"/>
      <c r="K17" s="271"/>
    </row>
    <row r="18" spans="2:11" ht="15" customHeight="1">
      <c r="B18" s="274"/>
      <c r="C18" s="275"/>
      <c r="D18" s="275"/>
      <c r="E18" s="276" t="s">
        <v>2371</v>
      </c>
      <c r="F18" s="398" t="s">
        <v>2372</v>
      </c>
      <c r="G18" s="398"/>
      <c r="H18" s="398"/>
      <c r="I18" s="398"/>
      <c r="J18" s="398"/>
      <c r="K18" s="271"/>
    </row>
    <row r="19" spans="2:11" ht="15" customHeight="1">
      <c r="B19" s="274"/>
      <c r="C19" s="275"/>
      <c r="D19" s="275"/>
      <c r="E19" s="276" t="s">
        <v>2373</v>
      </c>
      <c r="F19" s="398" t="s">
        <v>2374</v>
      </c>
      <c r="G19" s="398"/>
      <c r="H19" s="398"/>
      <c r="I19" s="398"/>
      <c r="J19" s="398"/>
      <c r="K19" s="271"/>
    </row>
    <row r="20" spans="2:11" ht="15" customHeight="1">
      <c r="B20" s="274"/>
      <c r="C20" s="275"/>
      <c r="D20" s="275"/>
      <c r="E20" s="276" t="s">
        <v>2375</v>
      </c>
      <c r="F20" s="398" t="s">
        <v>2376</v>
      </c>
      <c r="G20" s="398"/>
      <c r="H20" s="398"/>
      <c r="I20" s="398"/>
      <c r="J20" s="398"/>
      <c r="K20" s="271"/>
    </row>
    <row r="21" spans="2:11" ht="15" customHeight="1">
      <c r="B21" s="274"/>
      <c r="C21" s="275"/>
      <c r="D21" s="275"/>
      <c r="E21" s="276" t="s">
        <v>120</v>
      </c>
      <c r="F21" s="398" t="s">
        <v>2377</v>
      </c>
      <c r="G21" s="398"/>
      <c r="H21" s="398"/>
      <c r="I21" s="398"/>
      <c r="J21" s="398"/>
      <c r="K21" s="271"/>
    </row>
    <row r="22" spans="2:11" ht="12.75" customHeight="1">
      <c r="B22" s="274"/>
      <c r="C22" s="275"/>
      <c r="D22" s="275"/>
      <c r="E22" s="275"/>
      <c r="F22" s="275"/>
      <c r="G22" s="275"/>
      <c r="H22" s="275"/>
      <c r="I22" s="275"/>
      <c r="J22" s="275"/>
      <c r="K22" s="271"/>
    </row>
    <row r="23" spans="2:11" ht="15" customHeight="1">
      <c r="B23" s="274"/>
      <c r="C23" s="398" t="s">
        <v>2378</v>
      </c>
      <c r="D23" s="398"/>
      <c r="E23" s="398"/>
      <c r="F23" s="398"/>
      <c r="G23" s="398"/>
      <c r="H23" s="398"/>
      <c r="I23" s="398"/>
      <c r="J23" s="398"/>
      <c r="K23" s="271"/>
    </row>
    <row r="24" spans="2:11" ht="15" customHeight="1">
      <c r="B24" s="274"/>
      <c r="C24" s="398" t="s">
        <v>2379</v>
      </c>
      <c r="D24" s="398"/>
      <c r="E24" s="398"/>
      <c r="F24" s="398"/>
      <c r="G24" s="398"/>
      <c r="H24" s="398"/>
      <c r="I24" s="398"/>
      <c r="J24" s="398"/>
      <c r="K24" s="271"/>
    </row>
    <row r="25" spans="2:11" ht="15" customHeight="1">
      <c r="B25" s="274"/>
      <c r="C25" s="273"/>
      <c r="D25" s="398" t="s">
        <v>2380</v>
      </c>
      <c r="E25" s="398"/>
      <c r="F25" s="398"/>
      <c r="G25" s="398"/>
      <c r="H25" s="398"/>
      <c r="I25" s="398"/>
      <c r="J25" s="398"/>
      <c r="K25" s="271"/>
    </row>
    <row r="26" spans="2:11" ht="15" customHeight="1">
      <c r="B26" s="274"/>
      <c r="C26" s="275"/>
      <c r="D26" s="398" t="s">
        <v>2381</v>
      </c>
      <c r="E26" s="398"/>
      <c r="F26" s="398"/>
      <c r="G26" s="398"/>
      <c r="H26" s="398"/>
      <c r="I26" s="398"/>
      <c r="J26" s="398"/>
      <c r="K26" s="271"/>
    </row>
    <row r="27" spans="2:11" ht="12.75" customHeight="1">
      <c r="B27" s="274"/>
      <c r="C27" s="275"/>
      <c r="D27" s="275"/>
      <c r="E27" s="275"/>
      <c r="F27" s="275"/>
      <c r="G27" s="275"/>
      <c r="H27" s="275"/>
      <c r="I27" s="275"/>
      <c r="J27" s="275"/>
      <c r="K27" s="271"/>
    </row>
    <row r="28" spans="2:11" ht="15" customHeight="1">
      <c r="B28" s="274"/>
      <c r="C28" s="275"/>
      <c r="D28" s="398" t="s">
        <v>2382</v>
      </c>
      <c r="E28" s="398"/>
      <c r="F28" s="398"/>
      <c r="G28" s="398"/>
      <c r="H28" s="398"/>
      <c r="I28" s="398"/>
      <c r="J28" s="398"/>
      <c r="K28" s="271"/>
    </row>
    <row r="29" spans="2:11" ht="15" customHeight="1">
      <c r="B29" s="274"/>
      <c r="C29" s="275"/>
      <c r="D29" s="398" t="s">
        <v>2383</v>
      </c>
      <c r="E29" s="398"/>
      <c r="F29" s="398"/>
      <c r="G29" s="398"/>
      <c r="H29" s="398"/>
      <c r="I29" s="398"/>
      <c r="J29" s="398"/>
      <c r="K29" s="271"/>
    </row>
    <row r="30" spans="2:11" ht="12.75" customHeight="1">
      <c r="B30" s="274"/>
      <c r="C30" s="275"/>
      <c r="D30" s="275"/>
      <c r="E30" s="275"/>
      <c r="F30" s="275"/>
      <c r="G30" s="275"/>
      <c r="H30" s="275"/>
      <c r="I30" s="275"/>
      <c r="J30" s="275"/>
      <c r="K30" s="271"/>
    </row>
    <row r="31" spans="2:11" ht="15" customHeight="1">
      <c r="B31" s="274"/>
      <c r="C31" s="275"/>
      <c r="D31" s="398" t="s">
        <v>2384</v>
      </c>
      <c r="E31" s="398"/>
      <c r="F31" s="398"/>
      <c r="G31" s="398"/>
      <c r="H31" s="398"/>
      <c r="I31" s="398"/>
      <c r="J31" s="398"/>
      <c r="K31" s="271"/>
    </row>
    <row r="32" spans="2:11" ht="15" customHeight="1">
      <c r="B32" s="274"/>
      <c r="C32" s="275"/>
      <c r="D32" s="398" t="s">
        <v>2385</v>
      </c>
      <c r="E32" s="398"/>
      <c r="F32" s="398"/>
      <c r="G32" s="398"/>
      <c r="H32" s="398"/>
      <c r="I32" s="398"/>
      <c r="J32" s="398"/>
      <c r="K32" s="271"/>
    </row>
    <row r="33" spans="2:11" ht="15" customHeight="1">
      <c r="B33" s="274"/>
      <c r="C33" s="275"/>
      <c r="D33" s="398" t="s">
        <v>2386</v>
      </c>
      <c r="E33" s="398"/>
      <c r="F33" s="398"/>
      <c r="G33" s="398"/>
      <c r="H33" s="398"/>
      <c r="I33" s="398"/>
      <c r="J33" s="398"/>
      <c r="K33" s="271"/>
    </row>
    <row r="34" spans="2:11" ht="15" customHeight="1">
      <c r="B34" s="274"/>
      <c r="C34" s="275"/>
      <c r="D34" s="273"/>
      <c r="E34" s="277" t="s">
        <v>150</v>
      </c>
      <c r="F34" s="273"/>
      <c r="G34" s="398" t="s">
        <v>2387</v>
      </c>
      <c r="H34" s="398"/>
      <c r="I34" s="398"/>
      <c r="J34" s="398"/>
      <c r="K34" s="271"/>
    </row>
    <row r="35" spans="2:11" ht="30.75" customHeight="1">
      <c r="B35" s="274"/>
      <c r="C35" s="275"/>
      <c r="D35" s="273"/>
      <c r="E35" s="277" t="s">
        <v>2388</v>
      </c>
      <c r="F35" s="273"/>
      <c r="G35" s="398" t="s">
        <v>2389</v>
      </c>
      <c r="H35" s="398"/>
      <c r="I35" s="398"/>
      <c r="J35" s="398"/>
      <c r="K35" s="271"/>
    </row>
    <row r="36" spans="2:11" ht="15" customHeight="1">
      <c r="B36" s="274"/>
      <c r="C36" s="275"/>
      <c r="D36" s="273"/>
      <c r="E36" s="277" t="s">
        <v>56</v>
      </c>
      <c r="F36" s="273"/>
      <c r="G36" s="398" t="s">
        <v>2390</v>
      </c>
      <c r="H36" s="398"/>
      <c r="I36" s="398"/>
      <c r="J36" s="398"/>
      <c r="K36" s="271"/>
    </row>
    <row r="37" spans="2:11" ht="15" customHeight="1">
      <c r="B37" s="274"/>
      <c r="C37" s="275"/>
      <c r="D37" s="273"/>
      <c r="E37" s="277" t="s">
        <v>151</v>
      </c>
      <c r="F37" s="273"/>
      <c r="G37" s="398" t="s">
        <v>2391</v>
      </c>
      <c r="H37" s="398"/>
      <c r="I37" s="398"/>
      <c r="J37" s="398"/>
      <c r="K37" s="271"/>
    </row>
    <row r="38" spans="2:11" ht="15" customHeight="1">
      <c r="B38" s="274"/>
      <c r="C38" s="275"/>
      <c r="D38" s="273"/>
      <c r="E38" s="277" t="s">
        <v>152</v>
      </c>
      <c r="F38" s="273"/>
      <c r="G38" s="398" t="s">
        <v>2392</v>
      </c>
      <c r="H38" s="398"/>
      <c r="I38" s="398"/>
      <c r="J38" s="398"/>
      <c r="K38" s="271"/>
    </row>
    <row r="39" spans="2:11" ht="15" customHeight="1">
      <c r="B39" s="274"/>
      <c r="C39" s="275"/>
      <c r="D39" s="273"/>
      <c r="E39" s="277" t="s">
        <v>153</v>
      </c>
      <c r="F39" s="273"/>
      <c r="G39" s="398" t="s">
        <v>2393</v>
      </c>
      <c r="H39" s="398"/>
      <c r="I39" s="398"/>
      <c r="J39" s="398"/>
      <c r="K39" s="271"/>
    </row>
    <row r="40" spans="2:11" ht="15" customHeight="1">
      <c r="B40" s="274"/>
      <c r="C40" s="275"/>
      <c r="D40" s="273"/>
      <c r="E40" s="277" t="s">
        <v>2394</v>
      </c>
      <c r="F40" s="273"/>
      <c r="G40" s="398" t="s">
        <v>2395</v>
      </c>
      <c r="H40" s="398"/>
      <c r="I40" s="398"/>
      <c r="J40" s="398"/>
      <c r="K40" s="271"/>
    </row>
    <row r="41" spans="2:11" ht="15" customHeight="1">
      <c r="B41" s="274"/>
      <c r="C41" s="275"/>
      <c r="D41" s="273"/>
      <c r="E41" s="277"/>
      <c r="F41" s="273"/>
      <c r="G41" s="398" t="s">
        <v>2396</v>
      </c>
      <c r="H41" s="398"/>
      <c r="I41" s="398"/>
      <c r="J41" s="398"/>
      <c r="K41" s="271"/>
    </row>
    <row r="42" spans="2:11" ht="15" customHeight="1">
      <c r="B42" s="274"/>
      <c r="C42" s="275"/>
      <c r="D42" s="273"/>
      <c r="E42" s="277" t="s">
        <v>2397</v>
      </c>
      <c r="F42" s="273"/>
      <c r="G42" s="398" t="s">
        <v>2398</v>
      </c>
      <c r="H42" s="398"/>
      <c r="I42" s="398"/>
      <c r="J42" s="398"/>
      <c r="K42" s="271"/>
    </row>
    <row r="43" spans="2:11" ht="15" customHeight="1">
      <c r="B43" s="274"/>
      <c r="C43" s="275"/>
      <c r="D43" s="273"/>
      <c r="E43" s="277" t="s">
        <v>155</v>
      </c>
      <c r="F43" s="273"/>
      <c r="G43" s="398" t="s">
        <v>2399</v>
      </c>
      <c r="H43" s="398"/>
      <c r="I43" s="398"/>
      <c r="J43" s="398"/>
      <c r="K43" s="271"/>
    </row>
    <row r="44" spans="2:11" ht="12.75" customHeight="1">
      <c r="B44" s="274"/>
      <c r="C44" s="275"/>
      <c r="D44" s="273"/>
      <c r="E44" s="273"/>
      <c r="F44" s="273"/>
      <c r="G44" s="273"/>
      <c r="H44" s="273"/>
      <c r="I44" s="273"/>
      <c r="J44" s="273"/>
      <c r="K44" s="271"/>
    </row>
    <row r="45" spans="2:11" ht="15" customHeight="1">
      <c r="B45" s="274"/>
      <c r="C45" s="275"/>
      <c r="D45" s="398" t="s">
        <v>2400</v>
      </c>
      <c r="E45" s="398"/>
      <c r="F45" s="398"/>
      <c r="G45" s="398"/>
      <c r="H45" s="398"/>
      <c r="I45" s="398"/>
      <c r="J45" s="398"/>
      <c r="K45" s="271"/>
    </row>
    <row r="46" spans="2:11" ht="15" customHeight="1">
      <c r="B46" s="274"/>
      <c r="C46" s="275"/>
      <c r="D46" s="275"/>
      <c r="E46" s="398" t="s">
        <v>2401</v>
      </c>
      <c r="F46" s="398"/>
      <c r="G46" s="398"/>
      <c r="H46" s="398"/>
      <c r="I46" s="398"/>
      <c r="J46" s="398"/>
      <c r="K46" s="271"/>
    </row>
    <row r="47" spans="2:11" ht="15" customHeight="1">
      <c r="B47" s="274"/>
      <c r="C47" s="275"/>
      <c r="D47" s="275"/>
      <c r="E47" s="398" t="s">
        <v>2402</v>
      </c>
      <c r="F47" s="398"/>
      <c r="G47" s="398"/>
      <c r="H47" s="398"/>
      <c r="I47" s="398"/>
      <c r="J47" s="398"/>
      <c r="K47" s="271"/>
    </row>
    <row r="48" spans="2:11" ht="15" customHeight="1">
      <c r="B48" s="274"/>
      <c r="C48" s="275"/>
      <c r="D48" s="275"/>
      <c r="E48" s="398" t="s">
        <v>2403</v>
      </c>
      <c r="F48" s="398"/>
      <c r="G48" s="398"/>
      <c r="H48" s="398"/>
      <c r="I48" s="398"/>
      <c r="J48" s="398"/>
      <c r="K48" s="271"/>
    </row>
    <row r="49" spans="2:11" ht="15" customHeight="1">
      <c r="B49" s="274"/>
      <c r="C49" s="275"/>
      <c r="D49" s="398" t="s">
        <v>2404</v>
      </c>
      <c r="E49" s="398"/>
      <c r="F49" s="398"/>
      <c r="G49" s="398"/>
      <c r="H49" s="398"/>
      <c r="I49" s="398"/>
      <c r="J49" s="398"/>
      <c r="K49" s="271"/>
    </row>
    <row r="50" spans="2:11" ht="25.5" customHeight="1">
      <c r="B50" s="270"/>
      <c r="C50" s="399" t="s">
        <v>2405</v>
      </c>
      <c r="D50" s="399"/>
      <c r="E50" s="399"/>
      <c r="F50" s="399"/>
      <c r="G50" s="399"/>
      <c r="H50" s="399"/>
      <c r="I50" s="399"/>
      <c r="J50" s="399"/>
      <c r="K50" s="271"/>
    </row>
    <row r="51" spans="2:11" ht="5.25" customHeight="1">
      <c r="B51" s="270"/>
      <c r="C51" s="272"/>
      <c r="D51" s="272"/>
      <c r="E51" s="272"/>
      <c r="F51" s="272"/>
      <c r="G51" s="272"/>
      <c r="H51" s="272"/>
      <c r="I51" s="272"/>
      <c r="J51" s="272"/>
      <c r="K51" s="271"/>
    </row>
    <row r="52" spans="2:11" ht="15" customHeight="1">
      <c r="B52" s="270"/>
      <c r="C52" s="398" t="s">
        <v>2406</v>
      </c>
      <c r="D52" s="398"/>
      <c r="E52" s="398"/>
      <c r="F52" s="398"/>
      <c r="G52" s="398"/>
      <c r="H52" s="398"/>
      <c r="I52" s="398"/>
      <c r="J52" s="398"/>
      <c r="K52" s="271"/>
    </row>
    <row r="53" spans="2:11" ht="15" customHeight="1">
      <c r="B53" s="270"/>
      <c r="C53" s="398" t="s">
        <v>2407</v>
      </c>
      <c r="D53" s="398"/>
      <c r="E53" s="398"/>
      <c r="F53" s="398"/>
      <c r="G53" s="398"/>
      <c r="H53" s="398"/>
      <c r="I53" s="398"/>
      <c r="J53" s="398"/>
      <c r="K53" s="271"/>
    </row>
    <row r="54" spans="2:11" ht="12.75" customHeight="1">
      <c r="B54" s="270"/>
      <c r="C54" s="273"/>
      <c r="D54" s="273"/>
      <c r="E54" s="273"/>
      <c r="F54" s="273"/>
      <c r="G54" s="273"/>
      <c r="H54" s="273"/>
      <c r="I54" s="273"/>
      <c r="J54" s="273"/>
      <c r="K54" s="271"/>
    </row>
    <row r="55" spans="2:11" ht="15" customHeight="1">
      <c r="B55" s="270"/>
      <c r="C55" s="398" t="s">
        <v>2408</v>
      </c>
      <c r="D55" s="398"/>
      <c r="E55" s="398"/>
      <c r="F55" s="398"/>
      <c r="G55" s="398"/>
      <c r="H55" s="398"/>
      <c r="I55" s="398"/>
      <c r="J55" s="398"/>
      <c r="K55" s="271"/>
    </row>
    <row r="56" spans="2:11" ht="15" customHeight="1">
      <c r="B56" s="270"/>
      <c r="C56" s="275"/>
      <c r="D56" s="398" t="s">
        <v>2409</v>
      </c>
      <c r="E56" s="398"/>
      <c r="F56" s="398"/>
      <c r="G56" s="398"/>
      <c r="H56" s="398"/>
      <c r="I56" s="398"/>
      <c r="J56" s="398"/>
      <c r="K56" s="271"/>
    </row>
    <row r="57" spans="2:11" ht="15" customHeight="1">
      <c r="B57" s="270"/>
      <c r="C57" s="275"/>
      <c r="D57" s="398" t="s">
        <v>2410</v>
      </c>
      <c r="E57" s="398"/>
      <c r="F57" s="398"/>
      <c r="G57" s="398"/>
      <c r="H57" s="398"/>
      <c r="I57" s="398"/>
      <c r="J57" s="398"/>
      <c r="K57" s="271"/>
    </row>
    <row r="58" spans="2:11" ht="15" customHeight="1">
      <c r="B58" s="270"/>
      <c r="C58" s="275"/>
      <c r="D58" s="398" t="s">
        <v>2411</v>
      </c>
      <c r="E58" s="398"/>
      <c r="F58" s="398"/>
      <c r="G58" s="398"/>
      <c r="H58" s="398"/>
      <c r="I58" s="398"/>
      <c r="J58" s="398"/>
      <c r="K58" s="271"/>
    </row>
    <row r="59" spans="2:11" ht="15" customHeight="1">
      <c r="B59" s="270"/>
      <c r="C59" s="275"/>
      <c r="D59" s="398" t="s">
        <v>2412</v>
      </c>
      <c r="E59" s="398"/>
      <c r="F59" s="398"/>
      <c r="G59" s="398"/>
      <c r="H59" s="398"/>
      <c r="I59" s="398"/>
      <c r="J59" s="398"/>
      <c r="K59" s="271"/>
    </row>
    <row r="60" spans="2:11" ht="15" customHeight="1">
      <c r="B60" s="270"/>
      <c r="C60" s="275"/>
      <c r="D60" s="397" t="s">
        <v>2413</v>
      </c>
      <c r="E60" s="397"/>
      <c r="F60" s="397"/>
      <c r="G60" s="397"/>
      <c r="H60" s="397"/>
      <c r="I60" s="397"/>
      <c r="J60" s="397"/>
      <c r="K60" s="271"/>
    </row>
    <row r="61" spans="2:11" ht="15" customHeight="1">
      <c r="B61" s="270"/>
      <c r="C61" s="275"/>
      <c r="D61" s="398" t="s">
        <v>2414</v>
      </c>
      <c r="E61" s="398"/>
      <c r="F61" s="398"/>
      <c r="G61" s="398"/>
      <c r="H61" s="398"/>
      <c r="I61" s="398"/>
      <c r="J61" s="398"/>
      <c r="K61" s="271"/>
    </row>
    <row r="62" spans="2:11" ht="12.75" customHeight="1">
      <c r="B62" s="270"/>
      <c r="C62" s="275"/>
      <c r="D62" s="275"/>
      <c r="E62" s="278"/>
      <c r="F62" s="275"/>
      <c r="G62" s="275"/>
      <c r="H62" s="275"/>
      <c r="I62" s="275"/>
      <c r="J62" s="275"/>
      <c r="K62" s="271"/>
    </row>
    <row r="63" spans="2:11" ht="15" customHeight="1">
      <c r="B63" s="270"/>
      <c r="C63" s="275"/>
      <c r="D63" s="398" t="s">
        <v>2415</v>
      </c>
      <c r="E63" s="398"/>
      <c r="F63" s="398"/>
      <c r="G63" s="398"/>
      <c r="H63" s="398"/>
      <c r="I63" s="398"/>
      <c r="J63" s="398"/>
      <c r="K63" s="271"/>
    </row>
    <row r="64" spans="2:11" ht="15" customHeight="1">
      <c r="B64" s="270"/>
      <c r="C64" s="275"/>
      <c r="D64" s="397" t="s">
        <v>2416</v>
      </c>
      <c r="E64" s="397"/>
      <c r="F64" s="397"/>
      <c r="G64" s="397"/>
      <c r="H64" s="397"/>
      <c r="I64" s="397"/>
      <c r="J64" s="397"/>
      <c r="K64" s="271"/>
    </row>
    <row r="65" spans="2:11" ht="15" customHeight="1">
      <c r="B65" s="270"/>
      <c r="C65" s="275"/>
      <c r="D65" s="398" t="s">
        <v>2417</v>
      </c>
      <c r="E65" s="398"/>
      <c r="F65" s="398"/>
      <c r="G65" s="398"/>
      <c r="H65" s="398"/>
      <c r="I65" s="398"/>
      <c r="J65" s="398"/>
      <c r="K65" s="271"/>
    </row>
    <row r="66" spans="2:11" ht="15" customHeight="1">
      <c r="B66" s="270"/>
      <c r="C66" s="275"/>
      <c r="D66" s="398" t="s">
        <v>2418</v>
      </c>
      <c r="E66" s="398"/>
      <c r="F66" s="398"/>
      <c r="G66" s="398"/>
      <c r="H66" s="398"/>
      <c r="I66" s="398"/>
      <c r="J66" s="398"/>
      <c r="K66" s="271"/>
    </row>
    <row r="67" spans="2:11" ht="15" customHeight="1">
      <c r="B67" s="270"/>
      <c r="C67" s="275"/>
      <c r="D67" s="398" t="s">
        <v>2419</v>
      </c>
      <c r="E67" s="398"/>
      <c r="F67" s="398"/>
      <c r="G67" s="398"/>
      <c r="H67" s="398"/>
      <c r="I67" s="398"/>
      <c r="J67" s="398"/>
      <c r="K67" s="271"/>
    </row>
    <row r="68" spans="2:11" ht="15" customHeight="1">
      <c r="B68" s="270"/>
      <c r="C68" s="275"/>
      <c r="D68" s="398" t="s">
        <v>2420</v>
      </c>
      <c r="E68" s="398"/>
      <c r="F68" s="398"/>
      <c r="G68" s="398"/>
      <c r="H68" s="398"/>
      <c r="I68" s="398"/>
      <c r="J68" s="398"/>
      <c r="K68" s="271"/>
    </row>
    <row r="69" spans="2:11" ht="12.75" customHeight="1">
      <c r="B69" s="279"/>
      <c r="C69" s="280"/>
      <c r="D69" s="280"/>
      <c r="E69" s="280"/>
      <c r="F69" s="280"/>
      <c r="G69" s="280"/>
      <c r="H69" s="280"/>
      <c r="I69" s="280"/>
      <c r="J69" s="280"/>
      <c r="K69" s="281"/>
    </row>
    <row r="70" spans="2:11" ht="18.75" customHeight="1">
      <c r="B70" s="282"/>
      <c r="C70" s="282"/>
      <c r="D70" s="282"/>
      <c r="E70" s="282"/>
      <c r="F70" s="282"/>
      <c r="G70" s="282"/>
      <c r="H70" s="282"/>
      <c r="I70" s="282"/>
      <c r="J70" s="282"/>
      <c r="K70" s="283"/>
    </row>
    <row r="71" spans="2:11" ht="18.75" customHeight="1">
      <c r="B71" s="283"/>
      <c r="C71" s="283"/>
      <c r="D71" s="283"/>
      <c r="E71" s="283"/>
      <c r="F71" s="283"/>
      <c r="G71" s="283"/>
      <c r="H71" s="283"/>
      <c r="I71" s="283"/>
      <c r="J71" s="283"/>
      <c r="K71" s="283"/>
    </row>
    <row r="72" spans="2:11" ht="7.5" customHeight="1">
      <c r="B72" s="284"/>
      <c r="C72" s="285"/>
      <c r="D72" s="285"/>
      <c r="E72" s="285"/>
      <c r="F72" s="285"/>
      <c r="G72" s="285"/>
      <c r="H72" s="285"/>
      <c r="I72" s="285"/>
      <c r="J72" s="285"/>
      <c r="K72" s="286"/>
    </row>
    <row r="73" spans="2:11" ht="45" customHeight="1">
      <c r="B73" s="287"/>
      <c r="C73" s="396" t="s">
        <v>134</v>
      </c>
      <c r="D73" s="396"/>
      <c r="E73" s="396"/>
      <c r="F73" s="396"/>
      <c r="G73" s="396"/>
      <c r="H73" s="396"/>
      <c r="I73" s="396"/>
      <c r="J73" s="396"/>
      <c r="K73" s="288"/>
    </row>
    <row r="74" spans="2:11" ht="17.25" customHeight="1">
      <c r="B74" s="287"/>
      <c r="C74" s="289" t="s">
        <v>2421</v>
      </c>
      <c r="D74" s="289"/>
      <c r="E74" s="289"/>
      <c r="F74" s="289" t="s">
        <v>2422</v>
      </c>
      <c r="G74" s="290"/>
      <c r="H74" s="289" t="s">
        <v>151</v>
      </c>
      <c r="I74" s="289" t="s">
        <v>60</v>
      </c>
      <c r="J74" s="289" t="s">
        <v>2423</v>
      </c>
      <c r="K74" s="288"/>
    </row>
    <row r="75" spans="2:11" ht="17.25" customHeight="1">
      <c r="B75" s="287"/>
      <c r="C75" s="291" t="s">
        <v>2424</v>
      </c>
      <c r="D75" s="291"/>
      <c r="E75" s="291"/>
      <c r="F75" s="292" t="s">
        <v>2425</v>
      </c>
      <c r="G75" s="293"/>
      <c r="H75" s="291"/>
      <c r="I75" s="291"/>
      <c r="J75" s="291" t="s">
        <v>2426</v>
      </c>
      <c r="K75" s="288"/>
    </row>
    <row r="76" spans="2:11" ht="5.25" customHeight="1">
      <c r="B76" s="287"/>
      <c r="C76" s="294"/>
      <c r="D76" s="294"/>
      <c r="E76" s="294"/>
      <c r="F76" s="294"/>
      <c r="G76" s="295"/>
      <c r="H76" s="294"/>
      <c r="I76" s="294"/>
      <c r="J76" s="294"/>
      <c r="K76" s="288"/>
    </row>
    <row r="77" spans="2:11" ht="15" customHeight="1">
      <c r="B77" s="287"/>
      <c r="C77" s="277" t="s">
        <v>56</v>
      </c>
      <c r="D77" s="294"/>
      <c r="E77" s="294"/>
      <c r="F77" s="296" t="s">
        <v>2427</v>
      </c>
      <c r="G77" s="295"/>
      <c r="H77" s="277" t="s">
        <v>2428</v>
      </c>
      <c r="I77" s="277" t="s">
        <v>2429</v>
      </c>
      <c r="J77" s="277">
        <v>20</v>
      </c>
      <c r="K77" s="288"/>
    </row>
    <row r="78" spans="2:11" ht="15" customHeight="1">
      <c r="B78" s="287"/>
      <c r="C78" s="277" t="s">
        <v>2430</v>
      </c>
      <c r="D78" s="277"/>
      <c r="E78" s="277"/>
      <c r="F78" s="296" t="s">
        <v>2427</v>
      </c>
      <c r="G78" s="295"/>
      <c r="H78" s="277" t="s">
        <v>2431</v>
      </c>
      <c r="I78" s="277" t="s">
        <v>2429</v>
      </c>
      <c r="J78" s="277">
        <v>120</v>
      </c>
      <c r="K78" s="288"/>
    </row>
    <row r="79" spans="2:11" ht="15" customHeight="1">
      <c r="B79" s="297"/>
      <c r="C79" s="277" t="s">
        <v>2432</v>
      </c>
      <c r="D79" s="277"/>
      <c r="E79" s="277"/>
      <c r="F79" s="296" t="s">
        <v>2433</v>
      </c>
      <c r="G79" s="295"/>
      <c r="H79" s="277" t="s">
        <v>2434</v>
      </c>
      <c r="I79" s="277" t="s">
        <v>2429</v>
      </c>
      <c r="J79" s="277">
        <v>50</v>
      </c>
      <c r="K79" s="288"/>
    </row>
    <row r="80" spans="2:11" ht="15" customHeight="1">
      <c r="B80" s="297"/>
      <c r="C80" s="277" t="s">
        <v>2435</v>
      </c>
      <c r="D80" s="277"/>
      <c r="E80" s="277"/>
      <c r="F80" s="296" t="s">
        <v>2427</v>
      </c>
      <c r="G80" s="295"/>
      <c r="H80" s="277" t="s">
        <v>2436</v>
      </c>
      <c r="I80" s="277" t="s">
        <v>2437</v>
      </c>
      <c r="J80" s="277"/>
      <c r="K80" s="288"/>
    </row>
    <row r="81" spans="2:11" ht="15" customHeight="1">
      <c r="B81" s="297"/>
      <c r="C81" s="298" t="s">
        <v>2438</v>
      </c>
      <c r="D81" s="298"/>
      <c r="E81" s="298"/>
      <c r="F81" s="299" t="s">
        <v>2433</v>
      </c>
      <c r="G81" s="298"/>
      <c r="H81" s="298" t="s">
        <v>2439</v>
      </c>
      <c r="I81" s="298" t="s">
        <v>2429</v>
      </c>
      <c r="J81" s="298">
        <v>15</v>
      </c>
      <c r="K81" s="288"/>
    </row>
    <row r="82" spans="2:11" ht="15" customHeight="1">
      <c r="B82" s="297"/>
      <c r="C82" s="298" t="s">
        <v>2440</v>
      </c>
      <c r="D82" s="298"/>
      <c r="E82" s="298"/>
      <c r="F82" s="299" t="s">
        <v>2433</v>
      </c>
      <c r="G82" s="298"/>
      <c r="H82" s="298" t="s">
        <v>2441</v>
      </c>
      <c r="I82" s="298" t="s">
        <v>2429</v>
      </c>
      <c r="J82" s="298">
        <v>15</v>
      </c>
      <c r="K82" s="288"/>
    </row>
    <row r="83" spans="2:11" ht="15" customHeight="1">
      <c r="B83" s="297"/>
      <c r="C83" s="298" t="s">
        <v>2442</v>
      </c>
      <c r="D83" s="298"/>
      <c r="E83" s="298"/>
      <c r="F83" s="299" t="s">
        <v>2433</v>
      </c>
      <c r="G83" s="298"/>
      <c r="H83" s="298" t="s">
        <v>2443</v>
      </c>
      <c r="I83" s="298" t="s">
        <v>2429</v>
      </c>
      <c r="J83" s="298">
        <v>20</v>
      </c>
      <c r="K83" s="288"/>
    </row>
    <row r="84" spans="2:11" ht="15" customHeight="1">
      <c r="B84" s="297"/>
      <c r="C84" s="298" t="s">
        <v>2444</v>
      </c>
      <c r="D84" s="298"/>
      <c r="E84" s="298"/>
      <c r="F84" s="299" t="s">
        <v>2433</v>
      </c>
      <c r="G84" s="298"/>
      <c r="H84" s="298" t="s">
        <v>2445</v>
      </c>
      <c r="I84" s="298" t="s">
        <v>2429</v>
      </c>
      <c r="J84" s="298">
        <v>20</v>
      </c>
      <c r="K84" s="288"/>
    </row>
    <row r="85" spans="2:11" ht="15" customHeight="1">
      <c r="B85" s="297"/>
      <c r="C85" s="277" t="s">
        <v>2446</v>
      </c>
      <c r="D85" s="277"/>
      <c r="E85" s="277"/>
      <c r="F85" s="296" t="s">
        <v>2433</v>
      </c>
      <c r="G85" s="295"/>
      <c r="H85" s="277" t="s">
        <v>2447</v>
      </c>
      <c r="I85" s="277" t="s">
        <v>2429</v>
      </c>
      <c r="J85" s="277">
        <v>50</v>
      </c>
      <c r="K85" s="288"/>
    </row>
    <row r="86" spans="2:11" ht="15" customHeight="1">
      <c r="B86" s="297"/>
      <c r="C86" s="277" t="s">
        <v>2448</v>
      </c>
      <c r="D86" s="277"/>
      <c r="E86" s="277"/>
      <c r="F86" s="296" t="s">
        <v>2433</v>
      </c>
      <c r="G86" s="295"/>
      <c r="H86" s="277" t="s">
        <v>2449</v>
      </c>
      <c r="I86" s="277" t="s">
        <v>2429</v>
      </c>
      <c r="J86" s="277">
        <v>20</v>
      </c>
      <c r="K86" s="288"/>
    </row>
    <row r="87" spans="2:11" ht="15" customHeight="1">
      <c r="B87" s="297"/>
      <c r="C87" s="277" t="s">
        <v>2450</v>
      </c>
      <c r="D87" s="277"/>
      <c r="E87" s="277"/>
      <c r="F87" s="296" t="s">
        <v>2433</v>
      </c>
      <c r="G87" s="295"/>
      <c r="H87" s="277" t="s">
        <v>2451</v>
      </c>
      <c r="I87" s="277" t="s">
        <v>2429</v>
      </c>
      <c r="J87" s="277">
        <v>20</v>
      </c>
      <c r="K87" s="288"/>
    </row>
    <row r="88" spans="2:11" ht="15" customHeight="1">
      <c r="B88" s="297"/>
      <c r="C88" s="277" t="s">
        <v>2452</v>
      </c>
      <c r="D88" s="277"/>
      <c r="E88" s="277"/>
      <c r="F88" s="296" t="s">
        <v>2433</v>
      </c>
      <c r="G88" s="295"/>
      <c r="H88" s="277" t="s">
        <v>2453</v>
      </c>
      <c r="I88" s="277" t="s">
        <v>2429</v>
      </c>
      <c r="J88" s="277">
        <v>50</v>
      </c>
      <c r="K88" s="288"/>
    </row>
    <row r="89" spans="2:11" ht="15" customHeight="1">
      <c r="B89" s="297"/>
      <c r="C89" s="277" t="s">
        <v>2454</v>
      </c>
      <c r="D89" s="277"/>
      <c r="E89" s="277"/>
      <c r="F89" s="296" t="s">
        <v>2433</v>
      </c>
      <c r="G89" s="295"/>
      <c r="H89" s="277" t="s">
        <v>2454</v>
      </c>
      <c r="I89" s="277" t="s">
        <v>2429</v>
      </c>
      <c r="J89" s="277">
        <v>50</v>
      </c>
      <c r="K89" s="288"/>
    </row>
    <row r="90" spans="2:11" ht="15" customHeight="1">
      <c r="B90" s="297"/>
      <c r="C90" s="277" t="s">
        <v>156</v>
      </c>
      <c r="D90" s="277"/>
      <c r="E90" s="277"/>
      <c r="F90" s="296" t="s">
        <v>2433</v>
      </c>
      <c r="G90" s="295"/>
      <c r="H90" s="277" t="s">
        <v>2455</v>
      </c>
      <c r="I90" s="277" t="s">
        <v>2429</v>
      </c>
      <c r="J90" s="277">
        <v>255</v>
      </c>
      <c r="K90" s="288"/>
    </row>
    <row r="91" spans="2:11" ht="15" customHeight="1">
      <c r="B91" s="297"/>
      <c r="C91" s="277" t="s">
        <v>2456</v>
      </c>
      <c r="D91" s="277"/>
      <c r="E91" s="277"/>
      <c r="F91" s="296" t="s">
        <v>2427</v>
      </c>
      <c r="G91" s="295"/>
      <c r="H91" s="277" t="s">
        <v>2457</v>
      </c>
      <c r="I91" s="277" t="s">
        <v>2458</v>
      </c>
      <c r="J91" s="277"/>
      <c r="K91" s="288"/>
    </row>
    <row r="92" spans="2:11" ht="15" customHeight="1">
      <c r="B92" s="297"/>
      <c r="C92" s="277" t="s">
        <v>2459</v>
      </c>
      <c r="D92" s="277"/>
      <c r="E92" s="277"/>
      <c r="F92" s="296" t="s">
        <v>2427</v>
      </c>
      <c r="G92" s="295"/>
      <c r="H92" s="277" t="s">
        <v>2460</v>
      </c>
      <c r="I92" s="277" t="s">
        <v>2461</v>
      </c>
      <c r="J92" s="277"/>
      <c r="K92" s="288"/>
    </row>
    <row r="93" spans="2:11" ht="15" customHeight="1">
      <c r="B93" s="297"/>
      <c r="C93" s="277" t="s">
        <v>2462</v>
      </c>
      <c r="D93" s="277"/>
      <c r="E93" s="277"/>
      <c r="F93" s="296" t="s">
        <v>2427</v>
      </c>
      <c r="G93" s="295"/>
      <c r="H93" s="277" t="s">
        <v>2462</v>
      </c>
      <c r="I93" s="277" t="s">
        <v>2461</v>
      </c>
      <c r="J93" s="277"/>
      <c r="K93" s="288"/>
    </row>
    <row r="94" spans="2:11" ht="15" customHeight="1">
      <c r="B94" s="297"/>
      <c r="C94" s="277" t="s">
        <v>41</v>
      </c>
      <c r="D94" s="277"/>
      <c r="E94" s="277"/>
      <c r="F94" s="296" t="s">
        <v>2427</v>
      </c>
      <c r="G94" s="295"/>
      <c r="H94" s="277" t="s">
        <v>2463</v>
      </c>
      <c r="I94" s="277" t="s">
        <v>2461</v>
      </c>
      <c r="J94" s="277"/>
      <c r="K94" s="288"/>
    </row>
    <row r="95" spans="2:11" ht="15" customHeight="1">
      <c r="B95" s="297"/>
      <c r="C95" s="277" t="s">
        <v>51</v>
      </c>
      <c r="D95" s="277"/>
      <c r="E95" s="277"/>
      <c r="F95" s="296" t="s">
        <v>2427</v>
      </c>
      <c r="G95" s="295"/>
      <c r="H95" s="277" t="s">
        <v>2464</v>
      </c>
      <c r="I95" s="277" t="s">
        <v>2461</v>
      </c>
      <c r="J95" s="277"/>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3"/>
      <c r="C98" s="283"/>
      <c r="D98" s="283"/>
      <c r="E98" s="283"/>
      <c r="F98" s="283"/>
      <c r="G98" s="283"/>
      <c r="H98" s="283"/>
      <c r="I98" s="283"/>
      <c r="J98" s="283"/>
      <c r="K98" s="283"/>
    </row>
    <row r="99" spans="2:11" ht="7.5" customHeight="1">
      <c r="B99" s="284"/>
      <c r="C99" s="285"/>
      <c r="D99" s="285"/>
      <c r="E99" s="285"/>
      <c r="F99" s="285"/>
      <c r="G99" s="285"/>
      <c r="H99" s="285"/>
      <c r="I99" s="285"/>
      <c r="J99" s="285"/>
      <c r="K99" s="286"/>
    </row>
    <row r="100" spans="2:11" ht="45" customHeight="1">
      <c r="B100" s="287"/>
      <c r="C100" s="396" t="s">
        <v>2465</v>
      </c>
      <c r="D100" s="396"/>
      <c r="E100" s="396"/>
      <c r="F100" s="396"/>
      <c r="G100" s="396"/>
      <c r="H100" s="396"/>
      <c r="I100" s="396"/>
      <c r="J100" s="396"/>
      <c r="K100" s="288"/>
    </row>
    <row r="101" spans="2:11" ht="17.25" customHeight="1">
      <c r="B101" s="287"/>
      <c r="C101" s="289" t="s">
        <v>2421</v>
      </c>
      <c r="D101" s="289"/>
      <c r="E101" s="289"/>
      <c r="F101" s="289" t="s">
        <v>2422</v>
      </c>
      <c r="G101" s="290"/>
      <c r="H101" s="289" t="s">
        <v>151</v>
      </c>
      <c r="I101" s="289" t="s">
        <v>60</v>
      </c>
      <c r="J101" s="289" t="s">
        <v>2423</v>
      </c>
      <c r="K101" s="288"/>
    </row>
    <row r="102" spans="2:11" ht="17.25" customHeight="1">
      <c r="B102" s="287"/>
      <c r="C102" s="291" t="s">
        <v>2424</v>
      </c>
      <c r="D102" s="291"/>
      <c r="E102" s="291"/>
      <c r="F102" s="292" t="s">
        <v>2425</v>
      </c>
      <c r="G102" s="293"/>
      <c r="H102" s="291"/>
      <c r="I102" s="291"/>
      <c r="J102" s="291" t="s">
        <v>2426</v>
      </c>
      <c r="K102" s="288"/>
    </row>
    <row r="103" spans="2:11" ht="5.25" customHeight="1">
      <c r="B103" s="287"/>
      <c r="C103" s="289"/>
      <c r="D103" s="289"/>
      <c r="E103" s="289"/>
      <c r="F103" s="289"/>
      <c r="G103" s="305"/>
      <c r="H103" s="289"/>
      <c r="I103" s="289"/>
      <c r="J103" s="289"/>
      <c r="K103" s="288"/>
    </row>
    <row r="104" spans="2:11" ht="15" customHeight="1">
      <c r="B104" s="287"/>
      <c r="C104" s="277" t="s">
        <v>56</v>
      </c>
      <c r="D104" s="294"/>
      <c r="E104" s="294"/>
      <c r="F104" s="296" t="s">
        <v>2427</v>
      </c>
      <c r="G104" s="305"/>
      <c r="H104" s="277" t="s">
        <v>2466</v>
      </c>
      <c r="I104" s="277" t="s">
        <v>2429</v>
      </c>
      <c r="J104" s="277">
        <v>20</v>
      </c>
      <c r="K104" s="288"/>
    </row>
    <row r="105" spans="2:11" ht="15" customHeight="1">
      <c r="B105" s="287"/>
      <c r="C105" s="277" t="s">
        <v>2430</v>
      </c>
      <c r="D105" s="277"/>
      <c r="E105" s="277"/>
      <c r="F105" s="296" t="s">
        <v>2427</v>
      </c>
      <c r="G105" s="277"/>
      <c r="H105" s="277" t="s">
        <v>2466</v>
      </c>
      <c r="I105" s="277" t="s">
        <v>2429</v>
      </c>
      <c r="J105" s="277">
        <v>120</v>
      </c>
      <c r="K105" s="288"/>
    </row>
    <row r="106" spans="2:11" ht="15" customHeight="1">
      <c r="B106" s="297"/>
      <c r="C106" s="277" t="s">
        <v>2432</v>
      </c>
      <c r="D106" s="277"/>
      <c r="E106" s="277"/>
      <c r="F106" s="296" t="s">
        <v>2433</v>
      </c>
      <c r="G106" s="277"/>
      <c r="H106" s="277" t="s">
        <v>2466</v>
      </c>
      <c r="I106" s="277" t="s">
        <v>2429</v>
      </c>
      <c r="J106" s="277">
        <v>50</v>
      </c>
      <c r="K106" s="288"/>
    </row>
    <row r="107" spans="2:11" ht="15" customHeight="1">
      <c r="B107" s="297"/>
      <c r="C107" s="277" t="s">
        <v>2435</v>
      </c>
      <c r="D107" s="277"/>
      <c r="E107" s="277"/>
      <c r="F107" s="296" t="s">
        <v>2427</v>
      </c>
      <c r="G107" s="277"/>
      <c r="H107" s="277" t="s">
        <v>2466</v>
      </c>
      <c r="I107" s="277" t="s">
        <v>2437</v>
      </c>
      <c r="J107" s="277"/>
      <c r="K107" s="288"/>
    </row>
    <row r="108" spans="2:11" ht="15" customHeight="1">
      <c r="B108" s="297"/>
      <c r="C108" s="277" t="s">
        <v>2446</v>
      </c>
      <c r="D108" s="277"/>
      <c r="E108" s="277"/>
      <c r="F108" s="296" t="s">
        <v>2433</v>
      </c>
      <c r="G108" s="277"/>
      <c r="H108" s="277" t="s">
        <v>2466</v>
      </c>
      <c r="I108" s="277" t="s">
        <v>2429</v>
      </c>
      <c r="J108" s="277">
        <v>50</v>
      </c>
      <c r="K108" s="288"/>
    </row>
    <row r="109" spans="2:11" ht="15" customHeight="1">
      <c r="B109" s="297"/>
      <c r="C109" s="277" t="s">
        <v>2454</v>
      </c>
      <c r="D109" s="277"/>
      <c r="E109" s="277"/>
      <c r="F109" s="296" t="s">
        <v>2433</v>
      </c>
      <c r="G109" s="277"/>
      <c r="H109" s="277" t="s">
        <v>2466</v>
      </c>
      <c r="I109" s="277" t="s">
        <v>2429</v>
      </c>
      <c r="J109" s="277">
        <v>50</v>
      </c>
      <c r="K109" s="288"/>
    </row>
    <row r="110" spans="2:11" ht="15" customHeight="1">
      <c r="B110" s="297"/>
      <c r="C110" s="277" t="s">
        <v>2452</v>
      </c>
      <c r="D110" s="277"/>
      <c r="E110" s="277"/>
      <c r="F110" s="296" t="s">
        <v>2433</v>
      </c>
      <c r="G110" s="277"/>
      <c r="H110" s="277" t="s">
        <v>2466</v>
      </c>
      <c r="I110" s="277" t="s">
        <v>2429</v>
      </c>
      <c r="J110" s="277">
        <v>50</v>
      </c>
      <c r="K110" s="288"/>
    </row>
    <row r="111" spans="2:11" ht="15" customHeight="1">
      <c r="B111" s="297"/>
      <c r="C111" s="277" t="s">
        <v>56</v>
      </c>
      <c r="D111" s="277"/>
      <c r="E111" s="277"/>
      <c r="F111" s="296" t="s">
        <v>2427</v>
      </c>
      <c r="G111" s="277"/>
      <c r="H111" s="277" t="s">
        <v>2467</v>
      </c>
      <c r="I111" s="277" t="s">
        <v>2429</v>
      </c>
      <c r="J111" s="277">
        <v>20</v>
      </c>
      <c r="K111" s="288"/>
    </row>
    <row r="112" spans="2:11" ht="15" customHeight="1">
      <c r="B112" s="297"/>
      <c r="C112" s="277" t="s">
        <v>2468</v>
      </c>
      <c r="D112" s="277"/>
      <c r="E112" s="277"/>
      <c r="F112" s="296" t="s">
        <v>2427</v>
      </c>
      <c r="G112" s="277"/>
      <c r="H112" s="277" t="s">
        <v>2469</v>
      </c>
      <c r="I112" s="277" t="s">
        <v>2429</v>
      </c>
      <c r="J112" s="277">
        <v>120</v>
      </c>
      <c r="K112" s="288"/>
    </row>
    <row r="113" spans="2:11" ht="15" customHeight="1">
      <c r="B113" s="297"/>
      <c r="C113" s="277" t="s">
        <v>41</v>
      </c>
      <c r="D113" s="277"/>
      <c r="E113" s="277"/>
      <c r="F113" s="296" t="s">
        <v>2427</v>
      </c>
      <c r="G113" s="277"/>
      <c r="H113" s="277" t="s">
        <v>2470</v>
      </c>
      <c r="I113" s="277" t="s">
        <v>2461</v>
      </c>
      <c r="J113" s="277"/>
      <c r="K113" s="288"/>
    </row>
    <row r="114" spans="2:11" ht="15" customHeight="1">
      <c r="B114" s="297"/>
      <c r="C114" s="277" t="s">
        <v>51</v>
      </c>
      <c r="D114" s="277"/>
      <c r="E114" s="277"/>
      <c r="F114" s="296" t="s">
        <v>2427</v>
      </c>
      <c r="G114" s="277"/>
      <c r="H114" s="277" t="s">
        <v>2471</v>
      </c>
      <c r="I114" s="277" t="s">
        <v>2461</v>
      </c>
      <c r="J114" s="277"/>
      <c r="K114" s="288"/>
    </row>
    <row r="115" spans="2:11" ht="15" customHeight="1">
      <c r="B115" s="297"/>
      <c r="C115" s="277" t="s">
        <v>60</v>
      </c>
      <c r="D115" s="277"/>
      <c r="E115" s="277"/>
      <c r="F115" s="296" t="s">
        <v>2427</v>
      </c>
      <c r="G115" s="277"/>
      <c r="H115" s="277" t="s">
        <v>2472</v>
      </c>
      <c r="I115" s="277" t="s">
        <v>2473</v>
      </c>
      <c r="J115" s="277"/>
      <c r="K115" s="288"/>
    </row>
    <row r="116" spans="2:11" ht="15" customHeight="1">
      <c r="B116" s="300"/>
      <c r="C116" s="306"/>
      <c r="D116" s="306"/>
      <c r="E116" s="306"/>
      <c r="F116" s="306"/>
      <c r="G116" s="306"/>
      <c r="H116" s="306"/>
      <c r="I116" s="306"/>
      <c r="J116" s="306"/>
      <c r="K116" s="302"/>
    </row>
    <row r="117" spans="2:11" ht="18.75" customHeight="1">
      <c r="B117" s="307"/>
      <c r="C117" s="273"/>
      <c r="D117" s="273"/>
      <c r="E117" s="273"/>
      <c r="F117" s="308"/>
      <c r="G117" s="273"/>
      <c r="H117" s="273"/>
      <c r="I117" s="273"/>
      <c r="J117" s="273"/>
      <c r="K117" s="307"/>
    </row>
    <row r="118" spans="2:11" ht="18.75" customHeight="1">
      <c r="B118" s="283"/>
      <c r="C118" s="283"/>
      <c r="D118" s="283"/>
      <c r="E118" s="283"/>
      <c r="F118" s="283"/>
      <c r="G118" s="283"/>
      <c r="H118" s="283"/>
      <c r="I118" s="283"/>
      <c r="J118" s="283"/>
      <c r="K118" s="283"/>
    </row>
    <row r="119" spans="2:11" ht="7.5" customHeight="1">
      <c r="B119" s="309"/>
      <c r="C119" s="310"/>
      <c r="D119" s="310"/>
      <c r="E119" s="310"/>
      <c r="F119" s="310"/>
      <c r="G119" s="310"/>
      <c r="H119" s="310"/>
      <c r="I119" s="310"/>
      <c r="J119" s="310"/>
      <c r="K119" s="311"/>
    </row>
    <row r="120" spans="2:11" ht="45" customHeight="1">
      <c r="B120" s="312"/>
      <c r="C120" s="395" t="s">
        <v>2474</v>
      </c>
      <c r="D120" s="395"/>
      <c r="E120" s="395"/>
      <c r="F120" s="395"/>
      <c r="G120" s="395"/>
      <c r="H120" s="395"/>
      <c r="I120" s="395"/>
      <c r="J120" s="395"/>
      <c r="K120" s="313"/>
    </row>
    <row r="121" spans="2:11" ht="17.25" customHeight="1">
      <c r="B121" s="314"/>
      <c r="C121" s="289" t="s">
        <v>2421</v>
      </c>
      <c r="D121" s="289"/>
      <c r="E121" s="289"/>
      <c r="F121" s="289" t="s">
        <v>2422</v>
      </c>
      <c r="G121" s="290"/>
      <c r="H121" s="289" t="s">
        <v>151</v>
      </c>
      <c r="I121" s="289" t="s">
        <v>60</v>
      </c>
      <c r="J121" s="289" t="s">
        <v>2423</v>
      </c>
      <c r="K121" s="315"/>
    </row>
    <row r="122" spans="2:11" ht="17.25" customHeight="1">
      <c r="B122" s="314"/>
      <c r="C122" s="291" t="s">
        <v>2424</v>
      </c>
      <c r="D122" s="291"/>
      <c r="E122" s="291"/>
      <c r="F122" s="292" t="s">
        <v>2425</v>
      </c>
      <c r="G122" s="293"/>
      <c r="H122" s="291"/>
      <c r="I122" s="291"/>
      <c r="J122" s="291" t="s">
        <v>2426</v>
      </c>
      <c r="K122" s="315"/>
    </row>
    <row r="123" spans="2:11" ht="5.25" customHeight="1">
      <c r="B123" s="316"/>
      <c r="C123" s="294"/>
      <c r="D123" s="294"/>
      <c r="E123" s="294"/>
      <c r="F123" s="294"/>
      <c r="G123" s="277"/>
      <c r="H123" s="294"/>
      <c r="I123" s="294"/>
      <c r="J123" s="294"/>
      <c r="K123" s="317"/>
    </row>
    <row r="124" spans="2:11" ht="15" customHeight="1">
      <c r="B124" s="316"/>
      <c r="C124" s="277" t="s">
        <v>2430</v>
      </c>
      <c r="D124" s="294"/>
      <c r="E124" s="294"/>
      <c r="F124" s="296" t="s">
        <v>2427</v>
      </c>
      <c r="G124" s="277"/>
      <c r="H124" s="277" t="s">
        <v>2466</v>
      </c>
      <c r="I124" s="277" t="s">
        <v>2429</v>
      </c>
      <c r="J124" s="277">
        <v>120</v>
      </c>
      <c r="K124" s="318"/>
    </row>
    <row r="125" spans="2:11" ht="15" customHeight="1">
      <c r="B125" s="316"/>
      <c r="C125" s="277" t="s">
        <v>2475</v>
      </c>
      <c r="D125" s="277"/>
      <c r="E125" s="277"/>
      <c r="F125" s="296" t="s">
        <v>2427</v>
      </c>
      <c r="G125" s="277"/>
      <c r="H125" s="277" t="s">
        <v>2476</v>
      </c>
      <c r="I125" s="277" t="s">
        <v>2429</v>
      </c>
      <c r="J125" s="277" t="s">
        <v>2477</v>
      </c>
      <c r="K125" s="318"/>
    </row>
    <row r="126" spans="2:11" ht="15" customHeight="1">
      <c r="B126" s="316"/>
      <c r="C126" s="277" t="s">
        <v>120</v>
      </c>
      <c r="D126" s="277"/>
      <c r="E126" s="277"/>
      <c r="F126" s="296" t="s">
        <v>2427</v>
      </c>
      <c r="G126" s="277"/>
      <c r="H126" s="277" t="s">
        <v>2478</v>
      </c>
      <c r="I126" s="277" t="s">
        <v>2429</v>
      </c>
      <c r="J126" s="277" t="s">
        <v>2477</v>
      </c>
      <c r="K126" s="318"/>
    </row>
    <row r="127" spans="2:11" ht="15" customHeight="1">
      <c r="B127" s="316"/>
      <c r="C127" s="277" t="s">
        <v>2438</v>
      </c>
      <c r="D127" s="277"/>
      <c r="E127" s="277"/>
      <c r="F127" s="296" t="s">
        <v>2433</v>
      </c>
      <c r="G127" s="277"/>
      <c r="H127" s="277" t="s">
        <v>2439</v>
      </c>
      <c r="I127" s="277" t="s">
        <v>2429</v>
      </c>
      <c r="J127" s="277">
        <v>15</v>
      </c>
      <c r="K127" s="318"/>
    </row>
    <row r="128" spans="2:11" ht="15" customHeight="1">
      <c r="B128" s="316"/>
      <c r="C128" s="298" t="s">
        <v>2440</v>
      </c>
      <c r="D128" s="298"/>
      <c r="E128" s="298"/>
      <c r="F128" s="299" t="s">
        <v>2433</v>
      </c>
      <c r="G128" s="298"/>
      <c r="H128" s="298" t="s">
        <v>2441</v>
      </c>
      <c r="I128" s="298" t="s">
        <v>2429</v>
      </c>
      <c r="J128" s="298">
        <v>15</v>
      </c>
      <c r="K128" s="318"/>
    </row>
    <row r="129" spans="2:11" ht="15" customHeight="1">
      <c r="B129" s="316"/>
      <c r="C129" s="298" t="s">
        <v>2442</v>
      </c>
      <c r="D129" s="298"/>
      <c r="E129" s="298"/>
      <c r="F129" s="299" t="s">
        <v>2433</v>
      </c>
      <c r="G129" s="298"/>
      <c r="H129" s="298" t="s">
        <v>2443</v>
      </c>
      <c r="I129" s="298" t="s">
        <v>2429</v>
      </c>
      <c r="J129" s="298">
        <v>20</v>
      </c>
      <c r="K129" s="318"/>
    </row>
    <row r="130" spans="2:11" ht="15" customHeight="1">
      <c r="B130" s="316"/>
      <c r="C130" s="298" t="s">
        <v>2444</v>
      </c>
      <c r="D130" s="298"/>
      <c r="E130" s="298"/>
      <c r="F130" s="299" t="s">
        <v>2433</v>
      </c>
      <c r="G130" s="298"/>
      <c r="H130" s="298" t="s">
        <v>2445</v>
      </c>
      <c r="I130" s="298" t="s">
        <v>2429</v>
      </c>
      <c r="J130" s="298">
        <v>20</v>
      </c>
      <c r="K130" s="318"/>
    </row>
    <row r="131" spans="2:11" ht="15" customHeight="1">
      <c r="B131" s="316"/>
      <c r="C131" s="277" t="s">
        <v>2432</v>
      </c>
      <c r="D131" s="277"/>
      <c r="E131" s="277"/>
      <c r="F131" s="296" t="s">
        <v>2433</v>
      </c>
      <c r="G131" s="277"/>
      <c r="H131" s="277" t="s">
        <v>2466</v>
      </c>
      <c r="I131" s="277" t="s">
        <v>2429</v>
      </c>
      <c r="J131" s="277">
        <v>50</v>
      </c>
      <c r="K131" s="318"/>
    </row>
    <row r="132" spans="2:11" ht="15" customHeight="1">
      <c r="B132" s="316"/>
      <c r="C132" s="277" t="s">
        <v>2446</v>
      </c>
      <c r="D132" s="277"/>
      <c r="E132" s="277"/>
      <c r="F132" s="296" t="s">
        <v>2433</v>
      </c>
      <c r="G132" s="277"/>
      <c r="H132" s="277" t="s">
        <v>2466</v>
      </c>
      <c r="I132" s="277" t="s">
        <v>2429</v>
      </c>
      <c r="J132" s="277">
        <v>50</v>
      </c>
      <c r="K132" s="318"/>
    </row>
    <row r="133" spans="2:11" ht="15" customHeight="1">
      <c r="B133" s="316"/>
      <c r="C133" s="277" t="s">
        <v>2452</v>
      </c>
      <c r="D133" s="277"/>
      <c r="E133" s="277"/>
      <c r="F133" s="296" t="s">
        <v>2433</v>
      </c>
      <c r="G133" s="277"/>
      <c r="H133" s="277" t="s">
        <v>2466</v>
      </c>
      <c r="I133" s="277" t="s">
        <v>2429</v>
      </c>
      <c r="J133" s="277">
        <v>50</v>
      </c>
      <c r="K133" s="318"/>
    </row>
    <row r="134" spans="2:11" ht="15" customHeight="1">
      <c r="B134" s="316"/>
      <c r="C134" s="277" t="s">
        <v>2454</v>
      </c>
      <c r="D134" s="277"/>
      <c r="E134" s="277"/>
      <c r="F134" s="296" t="s">
        <v>2433</v>
      </c>
      <c r="G134" s="277"/>
      <c r="H134" s="277" t="s">
        <v>2466</v>
      </c>
      <c r="I134" s="277" t="s">
        <v>2429</v>
      </c>
      <c r="J134" s="277">
        <v>50</v>
      </c>
      <c r="K134" s="318"/>
    </row>
    <row r="135" spans="2:11" ht="15" customHeight="1">
      <c r="B135" s="316"/>
      <c r="C135" s="277" t="s">
        <v>156</v>
      </c>
      <c r="D135" s="277"/>
      <c r="E135" s="277"/>
      <c r="F135" s="296" t="s">
        <v>2433</v>
      </c>
      <c r="G135" s="277"/>
      <c r="H135" s="277" t="s">
        <v>2479</v>
      </c>
      <c r="I135" s="277" t="s">
        <v>2429</v>
      </c>
      <c r="J135" s="277">
        <v>255</v>
      </c>
      <c r="K135" s="318"/>
    </row>
    <row r="136" spans="2:11" ht="15" customHeight="1">
      <c r="B136" s="316"/>
      <c r="C136" s="277" t="s">
        <v>2456</v>
      </c>
      <c r="D136" s="277"/>
      <c r="E136" s="277"/>
      <c r="F136" s="296" t="s">
        <v>2427</v>
      </c>
      <c r="G136" s="277"/>
      <c r="H136" s="277" t="s">
        <v>2480</v>
      </c>
      <c r="I136" s="277" t="s">
        <v>2458</v>
      </c>
      <c r="J136" s="277"/>
      <c r="K136" s="318"/>
    </row>
    <row r="137" spans="2:11" ht="15" customHeight="1">
      <c r="B137" s="316"/>
      <c r="C137" s="277" t="s">
        <v>2459</v>
      </c>
      <c r="D137" s="277"/>
      <c r="E137" s="277"/>
      <c r="F137" s="296" t="s">
        <v>2427</v>
      </c>
      <c r="G137" s="277"/>
      <c r="H137" s="277" t="s">
        <v>2481</v>
      </c>
      <c r="I137" s="277" t="s">
        <v>2461</v>
      </c>
      <c r="J137" s="277"/>
      <c r="K137" s="318"/>
    </row>
    <row r="138" spans="2:11" ht="15" customHeight="1">
      <c r="B138" s="316"/>
      <c r="C138" s="277" t="s">
        <v>2462</v>
      </c>
      <c r="D138" s="277"/>
      <c r="E138" s="277"/>
      <c r="F138" s="296" t="s">
        <v>2427</v>
      </c>
      <c r="G138" s="277"/>
      <c r="H138" s="277" t="s">
        <v>2462</v>
      </c>
      <c r="I138" s="277" t="s">
        <v>2461</v>
      </c>
      <c r="J138" s="277"/>
      <c r="K138" s="318"/>
    </row>
    <row r="139" spans="2:11" ht="15" customHeight="1">
      <c r="B139" s="316"/>
      <c r="C139" s="277" t="s">
        <v>41</v>
      </c>
      <c r="D139" s="277"/>
      <c r="E139" s="277"/>
      <c r="F139" s="296" t="s">
        <v>2427</v>
      </c>
      <c r="G139" s="277"/>
      <c r="H139" s="277" t="s">
        <v>2482</v>
      </c>
      <c r="I139" s="277" t="s">
        <v>2461</v>
      </c>
      <c r="J139" s="277"/>
      <c r="K139" s="318"/>
    </row>
    <row r="140" spans="2:11" ht="15" customHeight="1">
      <c r="B140" s="316"/>
      <c r="C140" s="277" t="s">
        <v>2483</v>
      </c>
      <c r="D140" s="277"/>
      <c r="E140" s="277"/>
      <c r="F140" s="296" t="s">
        <v>2427</v>
      </c>
      <c r="G140" s="277"/>
      <c r="H140" s="277" t="s">
        <v>2484</v>
      </c>
      <c r="I140" s="277" t="s">
        <v>2461</v>
      </c>
      <c r="J140" s="277"/>
      <c r="K140" s="318"/>
    </row>
    <row r="141" spans="2:11" ht="15" customHeight="1">
      <c r="B141" s="319"/>
      <c r="C141" s="320"/>
      <c r="D141" s="320"/>
      <c r="E141" s="320"/>
      <c r="F141" s="320"/>
      <c r="G141" s="320"/>
      <c r="H141" s="320"/>
      <c r="I141" s="320"/>
      <c r="J141" s="320"/>
      <c r="K141" s="321"/>
    </row>
    <row r="142" spans="2:11" ht="18.75" customHeight="1">
      <c r="B142" s="273"/>
      <c r="C142" s="273"/>
      <c r="D142" s="273"/>
      <c r="E142" s="273"/>
      <c r="F142" s="308"/>
      <c r="G142" s="273"/>
      <c r="H142" s="273"/>
      <c r="I142" s="273"/>
      <c r="J142" s="273"/>
      <c r="K142" s="273"/>
    </row>
    <row r="143" spans="2:11" ht="18.75" customHeight="1">
      <c r="B143" s="283"/>
      <c r="C143" s="283"/>
      <c r="D143" s="283"/>
      <c r="E143" s="283"/>
      <c r="F143" s="283"/>
      <c r="G143" s="283"/>
      <c r="H143" s="283"/>
      <c r="I143" s="283"/>
      <c r="J143" s="283"/>
      <c r="K143" s="283"/>
    </row>
    <row r="144" spans="2:11" ht="7.5" customHeight="1">
      <c r="B144" s="284"/>
      <c r="C144" s="285"/>
      <c r="D144" s="285"/>
      <c r="E144" s="285"/>
      <c r="F144" s="285"/>
      <c r="G144" s="285"/>
      <c r="H144" s="285"/>
      <c r="I144" s="285"/>
      <c r="J144" s="285"/>
      <c r="K144" s="286"/>
    </row>
    <row r="145" spans="2:11" ht="45" customHeight="1">
      <c r="B145" s="287"/>
      <c r="C145" s="396" t="s">
        <v>2485</v>
      </c>
      <c r="D145" s="396"/>
      <c r="E145" s="396"/>
      <c r="F145" s="396"/>
      <c r="G145" s="396"/>
      <c r="H145" s="396"/>
      <c r="I145" s="396"/>
      <c r="J145" s="396"/>
      <c r="K145" s="288"/>
    </row>
    <row r="146" spans="2:11" ht="17.25" customHeight="1">
      <c r="B146" s="287"/>
      <c r="C146" s="289" t="s">
        <v>2421</v>
      </c>
      <c r="D146" s="289"/>
      <c r="E146" s="289"/>
      <c r="F146" s="289" t="s">
        <v>2422</v>
      </c>
      <c r="G146" s="290"/>
      <c r="H146" s="289" t="s">
        <v>151</v>
      </c>
      <c r="I146" s="289" t="s">
        <v>60</v>
      </c>
      <c r="J146" s="289" t="s">
        <v>2423</v>
      </c>
      <c r="K146" s="288"/>
    </row>
    <row r="147" spans="2:11" ht="17.25" customHeight="1">
      <c r="B147" s="287"/>
      <c r="C147" s="291" t="s">
        <v>2424</v>
      </c>
      <c r="D147" s="291"/>
      <c r="E147" s="291"/>
      <c r="F147" s="292" t="s">
        <v>2425</v>
      </c>
      <c r="G147" s="293"/>
      <c r="H147" s="291"/>
      <c r="I147" s="291"/>
      <c r="J147" s="291" t="s">
        <v>2426</v>
      </c>
      <c r="K147" s="288"/>
    </row>
    <row r="148" spans="2:11" ht="5.25" customHeight="1">
      <c r="B148" s="297"/>
      <c r="C148" s="294"/>
      <c r="D148" s="294"/>
      <c r="E148" s="294"/>
      <c r="F148" s="294"/>
      <c r="G148" s="295"/>
      <c r="H148" s="294"/>
      <c r="I148" s="294"/>
      <c r="J148" s="294"/>
      <c r="K148" s="318"/>
    </row>
    <row r="149" spans="2:11" ht="15" customHeight="1">
      <c r="B149" s="297"/>
      <c r="C149" s="322" t="s">
        <v>2430</v>
      </c>
      <c r="D149" s="277"/>
      <c r="E149" s="277"/>
      <c r="F149" s="323" t="s">
        <v>2427</v>
      </c>
      <c r="G149" s="277"/>
      <c r="H149" s="322" t="s">
        <v>2466</v>
      </c>
      <c r="I149" s="322" t="s">
        <v>2429</v>
      </c>
      <c r="J149" s="322">
        <v>120</v>
      </c>
      <c r="K149" s="318"/>
    </row>
    <row r="150" spans="2:11" ht="15" customHeight="1">
      <c r="B150" s="297"/>
      <c r="C150" s="322" t="s">
        <v>2475</v>
      </c>
      <c r="D150" s="277"/>
      <c r="E150" s="277"/>
      <c r="F150" s="323" t="s">
        <v>2427</v>
      </c>
      <c r="G150" s="277"/>
      <c r="H150" s="322" t="s">
        <v>2486</v>
      </c>
      <c r="I150" s="322" t="s">
        <v>2429</v>
      </c>
      <c r="J150" s="322" t="s">
        <v>2477</v>
      </c>
      <c r="K150" s="318"/>
    </row>
    <row r="151" spans="2:11" ht="15" customHeight="1">
      <c r="B151" s="297"/>
      <c r="C151" s="322" t="s">
        <v>120</v>
      </c>
      <c r="D151" s="277"/>
      <c r="E151" s="277"/>
      <c r="F151" s="323" t="s">
        <v>2427</v>
      </c>
      <c r="G151" s="277"/>
      <c r="H151" s="322" t="s">
        <v>2487</v>
      </c>
      <c r="I151" s="322" t="s">
        <v>2429</v>
      </c>
      <c r="J151" s="322" t="s">
        <v>2477</v>
      </c>
      <c r="K151" s="318"/>
    </row>
    <row r="152" spans="2:11" ht="15" customHeight="1">
      <c r="B152" s="297"/>
      <c r="C152" s="322" t="s">
        <v>2432</v>
      </c>
      <c r="D152" s="277"/>
      <c r="E152" s="277"/>
      <c r="F152" s="323" t="s">
        <v>2433</v>
      </c>
      <c r="G152" s="277"/>
      <c r="H152" s="322" t="s">
        <v>2466</v>
      </c>
      <c r="I152" s="322" t="s">
        <v>2429</v>
      </c>
      <c r="J152" s="322">
        <v>50</v>
      </c>
      <c r="K152" s="318"/>
    </row>
    <row r="153" spans="2:11" ht="15" customHeight="1">
      <c r="B153" s="297"/>
      <c r="C153" s="322" t="s">
        <v>2435</v>
      </c>
      <c r="D153" s="277"/>
      <c r="E153" s="277"/>
      <c r="F153" s="323" t="s">
        <v>2427</v>
      </c>
      <c r="G153" s="277"/>
      <c r="H153" s="322" t="s">
        <v>2466</v>
      </c>
      <c r="I153" s="322" t="s">
        <v>2437</v>
      </c>
      <c r="J153" s="322"/>
      <c r="K153" s="318"/>
    </row>
    <row r="154" spans="2:11" ht="15" customHeight="1">
      <c r="B154" s="297"/>
      <c r="C154" s="322" t="s">
        <v>2446</v>
      </c>
      <c r="D154" s="277"/>
      <c r="E154" s="277"/>
      <c r="F154" s="323" t="s">
        <v>2433</v>
      </c>
      <c r="G154" s="277"/>
      <c r="H154" s="322" t="s">
        <v>2466</v>
      </c>
      <c r="I154" s="322" t="s">
        <v>2429</v>
      </c>
      <c r="J154" s="322">
        <v>50</v>
      </c>
      <c r="K154" s="318"/>
    </row>
    <row r="155" spans="2:11" ht="15" customHeight="1">
      <c r="B155" s="297"/>
      <c r="C155" s="322" t="s">
        <v>2454</v>
      </c>
      <c r="D155" s="277"/>
      <c r="E155" s="277"/>
      <c r="F155" s="323" t="s">
        <v>2433</v>
      </c>
      <c r="G155" s="277"/>
      <c r="H155" s="322" t="s">
        <v>2466</v>
      </c>
      <c r="I155" s="322" t="s">
        <v>2429</v>
      </c>
      <c r="J155" s="322">
        <v>50</v>
      </c>
      <c r="K155" s="318"/>
    </row>
    <row r="156" spans="2:11" ht="15" customHeight="1">
      <c r="B156" s="297"/>
      <c r="C156" s="322" t="s">
        <v>2452</v>
      </c>
      <c r="D156" s="277"/>
      <c r="E156" s="277"/>
      <c r="F156" s="323" t="s">
        <v>2433</v>
      </c>
      <c r="G156" s="277"/>
      <c r="H156" s="322" t="s">
        <v>2466</v>
      </c>
      <c r="I156" s="322" t="s">
        <v>2429</v>
      </c>
      <c r="J156" s="322">
        <v>50</v>
      </c>
      <c r="K156" s="318"/>
    </row>
    <row r="157" spans="2:11" ht="15" customHeight="1">
      <c r="B157" s="297"/>
      <c r="C157" s="322" t="s">
        <v>139</v>
      </c>
      <c r="D157" s="277"/>
      <c r="E157" s="277"/>
      <c r="F157" s="323" t="s">
        <v>2427</v>
      </c>
      <c r="G157" s="277"/>
      <c r="H157" s="322" t="s">
        <v>2488</v>
      </c>
      <c r="I157" s="322" t="s">
        <v>2429</v>
      </c>
      <c r="J157" s="322" t="s">
        <v>2489</v>
      </c>
      <c r="K157" s="318"/>
    </row>
    <row r="158" spans="2:11" ht="15" customHeight="1">
      <c r="B158" s="297"/>
      <c r="C158" s="322" t="s">
        <v>2490</v>
      </c>
      <c r="D158" s="277"/>
      <c r="E158" s="277"/>
      <c r="F158" s="323" t="s">
        <v>2427</v>
      </c>
      <c r="G158" s="277"/>
      <c r="H158" s="322" t="s">
        <v>2491</v>
      </c>
      <c r="I158" s="322" t="s">
        <v>2461</v>
      </c>
      <c r="J158" s="322"/>
      <c r="K158" s="318"/>
    </row>
    <row r="159" spans="2:11" ht="15" customHeight="1">
      <c r="B159" s="324"/>
      <c r="C159" s="306"/>
      <c r="D159" s="306"/>
      <c r="E159" s="306"/>
      <c r="F159" s="306"/>
      <c r="G159" s="306"/>
      <c r="H159" s="306"/>
      <c r="I159" s="306"/>
      <c r="J159" s="306"/>
      <c r="K159" s="325"/>
    </row>
    <row r="160" spans="2:11" ht="18.75" customHeight="1">
      <c r="B160" s="273"/>
      <c r="C160" s="277"/>
      <c r="D160" s="277"/>
      <c r="E160" s="277"/>
      <c r="F160" s="296"/>
      <c r="G160" s="277"/>
      <c r="H160" s="277"/>
      <c r="I160" s="277"/>
      <c r="J160" s="277"/>
      <c r="K160" s="273"/>
    </row>
    <row r="161" spans="2:11" ht="18.75" customHeight="1">
      <c r="B161" s="283"/>
      <c r="C161" s="283"/>
      <c r="D161" s="283"/>
      <c r="E161" s="283"/>
      <c r="F161" s="283"/>
      <c r="G161" s="283"/>
      <c r="H161" s="283"/>
      <c r="I161" s="283"/>
      <c r="J161" s="283"/>
      <c r="K161" s="283"/>
    </row>
    <row r="162" spans="2:11" ht="7.5" customHeight="1">
      <c r="B162" s="265"/>
      <c r="C162" s="266"/>
      <c r="D162" s="266"/>
      <c r="E162" s="266"/>
      <c r="F162" s="266"/>
      <c r="G162" s="266"/>
      <c r="H162" s="266"/>
      <c r="I162" s="266"/>
      <c r="J162" s="266"/>
      <c r="K162" s="267"/>
    </row>
    <row r="163" spans="2:11" ht="45" customHeight="1">
      <c r="B163" s="268"/>
      <c r="C163" s="395" t="s">
        <v>2492</v>
      </c>
      <c r="D163" s="395"/>
      <c r="E163" s="395"/>
      <c r="F163" s="395"/>
      <c r="G163" s="395"/>
      <c r="H163" s="395"/>
      <c r="I163" s="395"/>
      <c r="J163" s="395"/>
      <c r="K163" s="269"/>
    </row>
    <row r="164" spans="2:11" ht="17.25" customHeight="1">
      <c r="B164" s="268"/>
      <c r="C164" s="289" t="s">
        <v>2421</v>
      </c>
      <c r="D164" s="289"/>
      <c r="E164" s="289"/>
      <c r="F164" s="289" t="s">
        <v>2422</v>
      </c>
      <c r="G164" s="326"/>
      <c r="H164" s="327" t="s">
        <v>151</v>
      </c>
      <c r="I164" s="327" t="s">
        <v>60</v>
      </c>
      <c r="J164" s="289" t="s">
        <v>2423</v>
      </c>
      <c r="K164" s="269"/>
    </row>
    <row r="165" spans="2:11" ht="17.25" customHeight="1">
      <c r="B165" s="270"/>
      <c r="C165" s="291" t="s">
        <v>2424</v>
      </c>
      <c r="D165" s="291"/>
      <c r="E165" s="291"/>
      <c r="F165" s="292" t="s">
        <v>2425</v>
      </c>
      <c r="G165" s="328"/>
      <c r="H165" s="329"/>
      <c r="I165" s="329"/>
      <c r="J165" s="291" t="s">
        <v>2426</v>
      </c>
      <c r="K165" s="271"/>
    </row>
    <row r="166" spans="2:11" ht="5.25" customHeight="1">
      <c r="B166" s="297"/>
      <c r="C166" s="294"/>
      <c r="D166" s="294"/>
      <c r="E166" s="294"/>
      <c r="F166" s="294"/>
      <c r="G166" s="295"/>
      <c r="H166" s="294"/>
      <c r="I166" s="294"/>
      <c r="J166" s="294"/>
      <c r="K166" s="318"/>
    </row>
    <row r="167" spans="2:11" ht="15" customHeight="1">
      <c r="B167" s="297"/>
      <c r="C167" s="277" t="s">
        <v>2430</v>
      </c>
      <c r="D167" s="277"/>
      <c r="E167" s="277"/>
      <c r="F167" s="296" t="s">
        <v>2427</v>
      </c>
      <c r="G167" s="277"/>
      <c r="H167" s="277" t="s">
        <v>2466</v>
      </c>
      <c r="I167" s="277" t="s">
        <v>2429</v>
      </c>
      <c r="J167" s="277">
        <v>120</v>
      </c>
      <c r="K167" s="318"/>
    </row>
    <row r="168" spans="2:11" ht="15" customHeight="1">
      <c r="B168" s="297"/>
      <c r="C168" s="277" t="s">
        <v>2475</v>
      </c>
      <c r="D168" s="277"/>
      <c r="E168" s="277"/>
      <c r="F168" s="296" t="s">
        <v>2427</v>
      </c>
      <c r="G168" s="277"/>
      <c r="H168" s="277" t="s">
        <v>2476</v>
      </c>
      <c r="I168" s="277" t="s">
        <v>2429</v>
      </c>
      <c r="J168" s="277" t="s">
        <v>2477</v>
      </c>
      <c r="K168" s="318"/>
    </row>
    <row r="169" spans="2:11" ht="15" customHeight="1">
      <c r="B169" s="297"/>
      <c r="C169" s="277" t="s">
        <v>120</v>
      </c>
      <c r="D169" s="277"/>
      <c r="E169" s="277"/>
      <c r="F169" s="296" t="s">
        <v>2427</v>
      </c>
      <c r="G169" s="277"/>
      <c r="H169" s="277" t="s">
        <v>2493</v>
      </c>
      <c r="I169" s="277" t="s">
        <v>2429</v>
      </c>
      <c r="J169" s="277" t="s">
        <v>2477</v>
      </c>
      <c r="K169" s="318"/>
    </row>
    <row r="170" spans="2:11" ht="15" customHeight="1">
      <c r="B170" s="297"/>
      <c r="C170" s="277" t="s">
        <v>2432</v>
      </c>
      <c r="D170" s="277"/>
      <c r="E170" s="277"/>
      <c r="F170" s="296" t="s">
        <v>2433</v>
      </c>
      <c r="G170" s="277"/>
      <c r="H170" s="277" t="s">
        <v>2493</v>
      </c>
      <c r="I170" s="277" t="s">
        <v>2429</v>
      </c>
      <c r="J170" s="277">
        <v>50</v>
      </c>
      <c r="K170" s="318"/>
    </row>
    <row r="171" spans="2:11" ht="15" customHeight="1">
      <c r="B171" s="297"/>
      <c r="C171" s="277" t="s">
        <v>2435</v>
      </c>
      <c r="D171" s="277"/>
      <c r="E171" s="277"/>
      <c r="F171" s="296" t="s">
        <v>2427</v>
      </c>
      <c r="G171" s="277"/>
      <c r="H171" s="277" t="s">
        <v>2493</v>
      </c>
      <c r="I171" s="277" t="s">
        <v>2437</v>
      </c>
      <c r="J171" s="277"/>
      <c r="K171" s="318"/>
    </row>
    <row r="172" spans="2:11" ht="15" customHeight="1">
      <c r="B172" s="297"/>
      <c r="C172" s="277" t="s">
        <v>2446</v>
      </c>
      <c r="D172" s="277"/>
      <c r="E172" s="277"/>
      <c r="F172" s="296" t="s">
        <v>2433</v>
      </c>
      <c r="G172" s="277"/>
      <c r="H172" s="277" t="s">
        <v>2493</v>
      </c>
      <c r="I172" s="277" t="s">
        <v>2429</v>
      </c>
      <c r="J172" s="277">
        <v>50</v>
      </c>
      <c r="K172" s="318"/>
    </row>
    <row r="173" spans="2:11" ht="15" customHeight="1">
      <c r="B173" s="297"/>
      <c r="C173" s="277" t="s">
        <v>2454</v>
      </c>
      <c r="D173" s="277"/>
      <c r="E173" s="277"/>
      <c r="F173" s="296" t="s">
        <v>2433</v>
      </c>
      <c r="G173" s="277"/>
      <c r="H173" s="277" t="s">
        <v>2493</v>
      </c>
      <c r="I173" s="277" t="s">
        <v>2429</v>
      </c>
      <c r="J173" s="277">
        <v>50</v>
      </c>
      <c r="K173" s="318"/>
    </row>
    <row r="174" spans="2:11" ht="15" customHeight="1">
      <c r="B174" s="297"/>
      <c r="C174" s="277" t="s">
        <v>2452</v>
      </c>
      <c r="D174" s="277"/>
      <c r="E174" s="277"/>
      <c r="F174" s="296" t="s">
        <v>2433</v>
      </c>
      <c r="G174" s="277"/>
      <c r="H174" s="277" t="s">
        <v>2493</v>
      </c>
      <c r="I174" s="277" t="s">
        <v>2429</v>
      </c>
      <c r="J174" s="277">
        <v>50</v>
      </c>
      <c r="K174" s="318"/>
    </row>
    <row r="175" spans="2:11" ht="15" customHeight="1">
      <c r="B175" s="297"/>
      <c r="C175" s="277" t="s">
        <v>150</v>
      </c>
      <c r="D175" s="277"/>
      <c r="E175" s="277"/>
      <c r="F175" s="296" t="s">
        <v>2427</v>
      </c>
      <c r="G175" s="277"/>
      <c r="H175" s="277" t="s">
        <v>2494</v>
      </c>
      <c r="I175" s="277" t="s">
        <v>2495</v>
      </c>
      <c r="J175" s="277"/>
      <c r="K175" s="318"/>
    </row>
    <row r="176" spans="2:11" ht="15" customHeight="1">
      <c r="B176" s="297"/>
      <c r="C176" s="277" t="s">
        <v>60</v>
      </c>
      <c r="D176" s="277"/>
      <c r="E176" s="277"/>
      <c r="F176" s="296" t="s">
        <v>2427</v>
      </c>
      <c r="G176" s="277"/>
      <c r="H176" s="277" t="s">
        <v>2496</v>
      </c>
      <c r="I176" s="277" t="s">
        <v>2497</v>
      </c>
      <c r="J176" s="277">
        <v>1</v>
      </c>
      <c r="K176" s="318"/>
    </row>
    <row r="177" spans="2:11" ht="15" customHeight="1">
      <c r="B177" s="297"/>
      <c r="C177" s="277" t="s">
        <v>56</v>
      </c>
      <c r="D177" s="277"/>
      <c r="E177" s="277"/>
      <c r="F177" s="296" t="s">
        <v>2427</v>
      </c>
      <c r="G177" s="277"/>
      <c r="H177" s="277" t="s">
        <v>2498</v>
      </c>
      <c r="I177" s="277" t="s">
        <v>2429</v>
      </c>
      <c r="J177" s="277">
        <v>20</v>
      </c>
      <c r="K177" s="318"/>
    </row>
    <row r="178" spans="2:11" ht="15" customHeight="1">
      <c r="B178" s="297"/>
      <c r="C178" s="277" t="s">
        <v>151</v>
      </c>
      <c r="D178" s="277"/>
      <c r="E178" s="277"/>
      <c r="F178" s="296" t="s">
        <v>2427</v>
      </c>
      <c r="G178" s="277"/>
      <c r="H178" s="277" t="s">
        <v>2499</v>
      </c>
      <c r="I178" s="277" t="s">
        <v>2429</v>
      </c>
      <c r="J178" s="277">
        <v>255</v>
      </c>
      <c r="K178" s="318"/>
    </row>
    <row r="179" spans="2:11" ht="15" customHeight="1">
      <c r="B179" s="297"/>
      <c r="C179" s="277" t="s">
        <v>152</v>
      </c>
      <c r="D179" s="277"/>
      <c r="E179" s="277"/>
      <c r="F179" s="296" t="s">
        <v>2427</v>
      </c>
      <c r="G179" s="277"/>
      <c r="H179" s="277" t="s">
        <v>2392</v>
      </c>
      <c r="I179" s="277" t="s">
        <v>2429</v>
      </c>
      <c r="J179" s="277">
        <v>10</v>
      </c>
      <c r="K179" s="318"/>
    </row>
    <row r="180" spans="2:11" ht="15" customHeight="1">
      <c r="B180" s="297"/>
      <c r="C180" s="277" t="s">
        <v>153</v>
      </c>
      <c r="D180" s="277"/>
      <c r="E180" s="277"/>
      <c r="F180" s="296" t="s">
        <v>2427</v>
      </c>
      <c r="G180" s="277"/>
      <c r="H180" s="277" t="s">
        <v>2500</v>
      </c>
      <c r="I180" s="277" t="s">
        <v>2461</v>
      </c>
      <c r="J180" s="277"/>
      <c r="K180" s="318"/>
    </row>
    <row r="181" spans="2:11" ht="15" customHeight="1">
      <c r="B181" s="297"/>
      <c r="C181" s="277" t="s">
        <v>2501</v>
      </c>
      <c r="D181" s="277"/>
      <c r="E181" s="277"/>
      <c r="F181" s="296" t="s">
        <v>2427</v>
      </c>
      <c r="G181" s="277"/>
      <c r="H181" s="277" t="s">
        <v>2502</v>
      </c>
      <c r="I181" s="277" t="s">
        <v>2461</v>
      </c>
      <c r="J181" s="277"/>
      <c r="K181" s="318"/>
    </row>
    <row r="182" spans="2:11" ht="15" customHeight="1">
      <c r="B182" s="297"/>
      <c r="C182" s="277" t="s">
        <v>2490</v>
      </c>
      <c r="D182" s="277"/>
      <c r="E182" s="277"/>
      <c r="F182" s="296" t="s">
        <v>2427</v>
      </c>
      <c r="G182" s="277"/>
      <c r="H182" s="277" t="s">
        <v>2503</v>
      </c>
      <c r="I182" s="277" t="s">
        <v>2461</v>
      </c>
      <c r="J182" s="277"/>
      <c r="K182" s="318"/>
    </row>
    <row r="183" spans="2:11" ht="15" customHeight="1">
      <c r="B183" s="297"/>
      <c r="C183" s="277" t="s">
        <v>155</v>
      </c>
      <c r="D183" s="277"/>
      <c r="E183" s="277"/>
      <c r="F183" s="296" t="s">
        <v>2433</v>
      </c>
      <c r="G183" s="277"/>
      <c r="H183" s="277" t="s">
        <v>2504</v>
      </c>
      <c r="I183" s="277" t="s">
        <v>2429</v>
      </c>
      <c r="J183" s="277">
        <v>50</v>
      </c>
      <c r="K183" s="318"/>
    </row>
    <row r="184" spans="2:11" ht="15" customHeight="1">
      <c r="B184" s="297"/>
      <c r="C184" s="277" t="s">
        <v>2505</v>
      </c>
      <c r="D184" s="277"/>
      <c r="E184" s="277"/>
      <c r="F184" s="296" t="s">
        <v>2433</v>
      </c>
      <c r="G184" s="277"/>
      <c r="H184" s="277" t="s">
        <v>2506</v>
      </c>
      <c r="I184" s="277" t="s">
        <v>2507</v>
      </c>
      <c r="J184" s="277"/>
      <c r="K184" s="318"/>
    </row>
    <row r="185" spans="2:11" ht="15" customHeight="1">
      <c r="B185" s="297"/>
      <c r="C185" s="277" t="s">
        <v>2508</v>
      </c>
      <c r="D185" s="277"/>
      <c r="E185" s="277"/>
      <c r="F185" s="296" t="s">
        <v>2433</v>
      </c>
      <c r="G185" s="277"/>
      <c r="H185" s="277" t="s">
        <v>2509</v>
      </c>
      <c r="I185" s="277" t="s">
        <v>2507</v>
      </c>
      <c r="J185" s="277"/>
      <c r="K185" s="318"/>
    </row>
    <row r="186" spans="2:11" ht="15" customHeight="1">
      <c r="B186" s="297"/>
      <c r="C186" s="277" t="s">
        <v>2510</v>
      </c>
      <c r="D186" s="277"/>
      <c r="E186" s="277"/>
      <c r="F186" s="296" t="s">
        <v>2433</v>
      </c>
      <c r="G186" s="277"/>
      <c r="H186" s="277" t="s">
        <v>2511</v>
      </c>
      <c r="I186" s="277" t="s">
        <v>2507</v>
      </c>
      <c r="J186" s="277"/>
      <c r="K186" s="318"/>
    </row>
    <row r="187" spans="2:11" ht="15" customHeight="1">
      <c r="B187" s="297"/>
      <c r="C187" s="330" t="s">
        <v>2512</v>
      </c>
      <c r="D187" s="277"/>
      <c r="E187" s="277"/>
      <c r="F187" s="296" t="s">
        <v>2433</v>
      </c>
      <c r="G187" s="277"/>
      <c r="H187" s="277" t="s">
        <v>2513</v>
      </c>
      <c r="I187" s="277" t="s">
        <v>2514</v>
      </c>
      <c r="J187" s="331" t="s">
        <v>2515</v>
      </c>
      <c r="K187" s="318"/>
    </row>
    <row r="188" spans="2:11" ht="15" customHeight="1">
      <c r="B188" s="297"/>
      <c r="C188" s="282" t="s">
        <v>45</v>
      </c>
      <c r="D188" s="277"/>
      <c r="E188" s="277"/>
      <c r="F188" s="296" t="s">
        <v>2427</v>
      </c>
      <c r="G188" s="277"/>
      <c r="H188" s="273" t="s">
        <v>2516</v>
      </c>
      <c r="I188" s="277" t="s">
        <v>2517</v>
      </c>
      <c r="J188" s="277"/>
      <c r="K188" s="318"/>
    </row>
    <row r="189" spans="2:11" ht="15" customHeight="1">
      <c r="B189" s="297"/>
      <c r="C189" s="282" t="s">
        <v>2518</v>
      </c>
      <c r="D189" s="277"/>
      <c r="E189" s="277"/>
      <c r="F189" s="296" t="s">
        <v>2427</v>
      </c>
      <c r="G189" s="277"/>
      <c r="H189" s="277" t="s">
        <v>2519</v>
      </c>
      <c r="I189" s="277" t="s">
        <v>2461</v>
      </c>
      <c r="J189" s="277"/>
      <c r="K189" s="318"/>
    </row>
    <row r="190" spans="2:11" ht="15" customHeight="1">
      <c r="B190" s="297"/>
      <c r="C190" s="282" t="s">
        <v>2520</v>
      </c>
      <c r="D190" s="277"/>
      <c r="E190" s="277"/>
      <c r="F190" s="296" t="s">
        <v>2427</v>
      </c>
      <c r="G190" s="277"/>
      <c r="H190" s="277" t="s">
        <v>2521</v>
      </c>
      <c r="I190" s="277" t="s">
        <v>2461</v>
      </c>
      <c r="J190" s="277"/>
      <c r="K190" s="318"/>
    </row>
    <row r="191" spans="2:11" ht="15" customHeight="1">
      <c r="B191" s="297"/>
      <c r="C191" s="282" t="s">
        <v>2522</v>
      </c>
      <c r="D191" s="277"/>
      <c r="E191" s="277"/>
      <c r="F191" s="296" t="s">
        <v>2433</v>
      </c>
      <c r="G191" s="277"/>
      <c r="H191" s="277" t="s">
        <v>2523</v>
      </c>
      <c r="I191" s="277" t="s">
        <v>2461</v>
      </c>
      <c r="J191" s="277"/>
      <c r="K191" s="318"/>
    </row>
    <row r="192" spans="2:11" ht="15" customHeight="1">
      <c r="B192" s="324"/>
      <c r="C192" s="332"/>
      <c r="D192" s="306"/>
      <c r="E192" s="306"/>
      <c r="F192" s="306"/>
      <c r="G192" s="306"/>
      <c r="H192" s="306"/>
      <c r="I192" s="306"/>
      <c r="J192" s="306"/>
      <c r="K192" s="325"/>
    </row>
    <row r="193" spans="2:11" ht="18.75" customHeight="1">
      <c r="B193" s="273"/>
      <c r="C193" s="277"/>
      <c r="D193" s="277"/>
      <c r="E193" s="277"/>
      <c r="F193" s="296"/>
      <c r="G193" s="277"/>
      <c r="H193" s="277"/>
      <c r="I193" s="277"/>
      <c r="J193" s="277"/>
      <c r="K193" s="273"/>
    </row>
    <row r="194" spans="2:11" ht="18.75" customHeight="1">
      <c r="B194" s="273"/>
      <c r="C194" s="277"/>
      <c r="D194" s="277"/>
      <c r="E194" s="277"/>
      <c r="F194" s="296"/>
      <c r="G194" s="277"/>
      <c r="H194" s="277"/>
      <c r="I194" s="277"/>
      <c r="J194" s="277"/>
      <c r="K194" s="273"/>
    </row>
    <row r="195" spans="2:11" ht="18.75" customHeight="1">
      <c r="B195" s="283"/>
      <c r="C195" s="283"/>
      <c r="D195" s="283"/>
      <c r="E195" s="283"/>
      <c r="F195" s="283"/>
      <c r="G195" s="283"/>
      <c r="H195" s="283"/>
      <c r="I195" s="283"/>
      <c r="J195" s="283"/>
      <c r="K195" s="283"/>
    </row>
    <row r="196" spans="2:11">
      <c r="B196" s="265"/>
      <c r="C196" s="266"/>
      <c r="D196" s="266"/>
      <c r="E196" s="266"/>
      <c r="F196" s="266"/>
      <c r="G196" s="266"/>
      <c r="H196" s="266"/>
      <c r="I196" s="266"/>
      <c r="J196" s="266"/>
      <c r="K196" s="267"/>
    </row>
    <row r="197" spans="2:11" ht="21">
      <c r="B197" s="268"/>
      <c r="C197" s="395" t="s">
        <v>2524</v>
      </c>
      <c r="D197" s="395"/>
      <c r="E197" s="395"/>
      <c r="F197" s="395"/>
      <c r="G197" s="395"/>
      <c r="H197" s="395"/>
      <c r="I197" s="395"/>
      <c r="J197" s="395"/>
      <c r="K197" s="269"/>
    </row>
    <row r="198" spans="2:11" ht="25.5" customHeight="1">
      <c r="B198" s="268"/>
      <c r="C198" s="333" t="s">
        <v>2525</v>
      </c>
      <c r="D198" s="333"/>
      <c r="E198" s="333"/>
      <c r="F198" s="333" t="s">
        <v>2526</v>
      </c>
      <c r="G198" s="334"/>
      <c r="H198" s="394" t="s">
        <v>2527</v>
      </c>
      <c r="I198" s="394"/>
      <c r="J198" s="394"/>
      <c r="K198" s="269"/>
    </row>
    <row r="199" spans="2:11" ht="5.25" customHeight="1">
      <c r="B199" s="297"/>
      <c r="C199" s="294"/>
      <c r="D199" s="294"/>
      <c r="E199" s="294"/>
      <c r="F199" s="294"/>
      <c r="G199" s="277"/>
      <c r="H199" s="294"/>
      <c r="I199" s="294"/>
      <c r="J199" s="294"/>
      <c r="K199" s="318"/>
    </row>
    <row r="200" spans="2:11" ht="15" customHeight="1">
      <c r="B200" s="297"/>
      <c r="C200" s="277" t="s">
        <v>2517</v>
      </c>
      <c r="D200" s="277"/>
      <c r="E200" s="277"/>
      <c r="F200" s="296" t="s">
        <v>46</v>
      </c>
      <c r="G200" s="277"/>
      <c r="H200" s="392" t="s">
        <v>2528</v>
      </c>
      <c r="I200" s="392"/>
      <c r="J200" s="392"/>
      <c r="K200" s="318"/>
    </row>
    <row r="201" spans="2:11" ht="15" customHeight="1">
      <c r="B201" s="297"/>
      <c r="C201" s="303"/>
      <c r="D201" s="277"/>
      <c r="E201" s="277"/>
      <c r="F201" s="296" t="s">
        <v>47</v>
      </c>
      <c r="G201" s="277"/>
      <c r="H201" s="392" t="s">
        <v>2529</v>
      </c>
      <c r="I201" s="392"/>
      <c r="J201" s="392"/>
      <c r="K201" s="318"/>
    </row>
    <row r="202" spans="2:11" ht="15" customHeight="1">
      <c r="B202" s="297"/>
      <c r="C202" s="303"/>
      <c r="D202" s="277"/>
      <c r="E202" s="277"/>
      <c r="F202" s="296" t="s">
        <v>50</v>
      </c>
      <c r="G202" s="277"/>
      <c r="H202" s="392" t="s">
        <v>2530</v>
      </c>
      <c r="I202" s="392"/>
      <c r="J202" s="392"/>
      <c r="K202" s="318"/>
    </row>
    <row r="203" spans="2:11" ht="15" customHeight="1">
      <c r="B203" s="297"/>
      <c r="C203" s="277"/>
      <c r="D203" s="277"/>
      <c r="E203" s="277"/>
      <c r="F203" s="296" t="s">
        <v>48</v>
      </c>
      <c r="G203" s="277"/>
      <c r="H203" s="392" t="s">
        <v>2531</v>
      </c>
      <c r="I203" s="392"/>
      <c r="J203" s="392"/>
      <c r="K203" s="318"/>
    </row>
    <row r="204" spans="2:11" ht="15" customHeight="1">
      <c r="B204" s="297"/>
      <c r="C204" s="277"/>
      <c r="D204" s="277"/>
      <c r="E204" s="277"/>
      <c r="F204" s="296" t="s">
        <v>49</v>
      </c>
      <c r="G204" s="277"/>
      <c r="H204" s="392" t="s">
        <v>2532</v>
      </c>
      <c r="I204" s="392"/>
      <c r="J204" s="392"/>
      <c r="K204" s="318"/>
    </row>
    <row r="205" spans="2:11" ht="15" customHeight="1">
      <c r="B205" s="297"/>
      <c r="C205" s="277"/>
      <c r="D205" s="277"/>
      <c r="E205" s="277"/>
      <c r="F205" s="296"/>
      <c r="G205" s="277"/>
      <c r="H205" s="277"/>
      <c r="I205" s="277"/>
      <c r="J205" s="277"/>
      <c r="K205" s="318"/>
    </row>
    <row r="206" spans="2:11" ht="15" customHeight="1">
      <c r="B206" s="297"/>
      <c r="C206" s="277" t="s">
        <v>2473</v>
      </c>
      <c r="D206" s="277"/>
      <c r="E206" s="277"/>
      <c r="F206" s="296" t="s">
        <v>82</v>
      </c>
      <c r="G206" s="277"/>
      <c r="H206" s="392" t="s">
        <v>2533</v>
      </c>
      <c r="I206" s="392"/>
      <c r="J206" s="392"/>
      <c r="K206" s="318"/>
    </row>
    <row r="207" spans="2:11" ht="15" customHeight="1">
      <c r="B207" s="297"/>
      <c r="C207" s="303"/>
      <c r="D207" s="277"/>
      <c r="E207" s="277"/>
      <c r="F207" s="296" t="s">
        <v>2371</v>
      </c>
      <c r="G207" s="277"/>
      <c r="H207" s="392" t="s">
        <v>2372</v>
      </c>
      <c r="I207" s="392"/>
      <c r="J207" s="392"/>
      <c r="K207" s="318"/>
    </row>
    <row r="208" spans="2:11" ht="15" customHeight="1">
      <c r="B208" s="297"/>
      <c r="C208" s="277"/>
      <c r="D208" s="277"/>
      <c r="E208" s="277"/>
      <c r="F208" s="296" t="s">
        <v>2369</v>
      </c>
      <c r="G208" s="277"/>
      <c r="H208" s="392" t="s">
        <v>2534</v>
      </c>
      <c r="I208" s="392"/>
      <c r="J208" s="392"/>
      <c r="K208" s="318"/>
    </row>
    <row r="209" spans="2:11" ht="15" customHeight="1">
      <c r="B209" s="335"/>
      <c r="C209" s="303"/>
      <c r="D209" s="303"/>
      <c r="E209" s="303"/>
      <c r="F209" s="296" t="s">
        <v>2373</v>
      </c>
      <c r="G209" s="282"/>
      <c r="H209" s="393" t="s">
        <v>2374</v>
      </c>
      <c r="I209" s="393"/>
      <c r="J209" s="393"/>
      <c r="K209" s="336"/>
    </row>
    <row r="210" spans="2:11" ht="15" customHeight="1">
      <c r="B210" s="335"/>
      <c r="C210" s="303"/>
      <c r="D210" s="303"/>
      <c r="E210" s="303"/>
      <c r="F210" s="296" t="s">
        <v>2375</v>
      </c>
      <c r="G210" s="282"/>
      <c r="H210" s="393" t="s">
        <v>2535</v>
      </c>
      <c r="I210" s="393"/>
      <c r="J210" s="393"/>
      <c r="K210" s="336"/>
    </row>
    <row r="211" spans="2:11" ht="15" customHeight="1">
      <c r="B211" s="335"/>
      <c r="C211" s="303"/>
      <c r="D211" s="303"/>
      <c r="E211" s="303"/>
      <c r="F211" s="337"/>
      <c r="G211" s="282"/>
      <c r="H211" s="338"/>
      <c r="I211" s="338"/>
      <c r="J211" s="338"/>
      <c r="K211" s="336"/>
    </row>
    <row r="212" spans="2:11" ht="15" customHeight="1">
      <c r="B212" s="335"/>
      <c r="C212" s="277" t="s">
        <v>2497</v>
      </c>
      <c r="D212" s="303"/>
      <c r="E212" s="303"/>
      <c r="F212" s="296">
        <v>1</v>
      </c>
      <c r="G212" s="282"/>
      <c r="H212" s="393" t="s">
        <v>2536</v>
      </c>
      <c r="I212" s="393"/>
      <c r="J212" s="393"/>
      <c r="K212" s="336"/>
    </row>
    <row r="213" spans="2:11" ht="15" customHeight="1">
      <c r="B213" s="335"/>
      <c r="C213" s="303"/>
      <c r="D213" s="303"/>
      <c r="E213" s="303"/>
      <c r="F213" s="296">
        <v>2</v>
      </c>
      <c r="G213" s="282"/>
      <c r="H213" s="393" t="s">
        <v>2537</v>
      </c>
      <c r="I213" s="393"/>
      <c r="J213" s="393"/>
      <c r="K213" s="336"/>
    </row>
    <row r="214" spans="2:11" ht="15" customHeight="1">
      <c r="B214" s="335"/>
      <c r="C214" s="303"/>
      <c r="D214" s="303"/>
      <c r="E214" s="303"/>
      <c r="F214" s="296">
        <v>3</v>
      </c>
      <c r="G214" s="282"/>
      <c r="H214" s="393" t="s">
        <v>2538</v>
      </c>
      <c r="I214" s="393"/>
      <c r="J214" s="393"/>
      <c r="K214" s="336"/>
    </row>
    <row r="215" spans="2:11" ht="15" customHeight="1">
      <c r="B215" s="335"/>
      <c r="C215" s="303"/>
      <c r="D215" s="303"/>
      <c r="E215" s="303"/>
      <c r="F215" s="296">
        <v>4</v>
      </c>
      <c r="G215" s="282"/>
      <c r="H215" s="393" t="s">
        <v>2539</v>
      </c>
      <c r="I215" s="393"/>
      <c r="J215" s="393"/>
      <c r="K215" s="336"/>
    </row>
    <row r="216" spans="2:11" ht="12.75" customHeight="1">
      <c r="B216" s="339"/>
      <c r="C216" s="340"/>
      <c r="D216" s="340"/>
      <c r="E216" s="340"/>
      <c r="F216" s="340"/>
      <c r="G216" s="340"/>
      <c r="H216" s="340"/>
      <c r="I216" s="340"/>
      <c r="J216" s="340"/>
      <c r="K216" s="34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83</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137</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ROUND(J82,2)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ROUND(SUM(BE82:BE142), 2)</f>
        <v>0</v>
      </c>
      <c r="G30" s="41"/>
      <c r="H30" s="41"/>
      <c r="I30" s="139">
        <v>0.21</v>
      </c>
      <c r="J30" s="138">
        <f>ROUND(ROUND((SUM(BE82:BE142)), 2)*I30, 2)</f>
        <v>0</v>
      </c>
      <c r="K30" s="44"/>
    </row>
    <row r="31" spans="2:11" s="1" customFormat="1" ht="14.45" customHeight="1">
      <c r="B31" s="40"/>
      <c r="C31" s="41"/>
      <c r="D31" s="41"/>
      <c r="E31" s="48" t="s">
        <v>47</v>
      </c>
      <c r="F31" s="138">
        <f>ROUND(SUM(BF82:BF142), 2)</f>
        <v>0</v>
      </c>
      <c r="G31" s="41"/>
      <c r="H31" s="41"/>
      <c r="I31" s="139">
        <v>0.15</v>
      </c>
      <c r="J31" s="138">
        <f>ROUND(ROUND((SUM(BF82:BF142)), 2)*I31, 2)</f>
        <v>0</v>
      </c>
      <c r="K31" s="44"/>
    </row>
    <row r="32" spans="2:11" s="1" customFormat="1" ht="14.45" hidden="1" customHeight="1">
      <c r="B32" s="40"/>
      <c r="C32" s="41"/>
      <c r="D32" s="41"/>
      <c r="E32" s="48" t="s">
        <v>48</v>
      </c>
      <c r="F32" s="138">
        <f>ROUND(SUM(BG82:BG142), 2)</f>
        <v>0</v>
      </c>
      <c r="G32" s="41"/>
      <c r="H32" s="41"/>
      <c r="I32" s="139">
        <v>0.21</v>
      </c>
      <c r="J32" s="138">
        <v>0</v>
      </c>
      <c r="K32" s="44"/>
    </row>
    <row r="33" spans="2:11" s="1" customFormat="1" ht="14.45" hidden="1" customHeight="1">
      <c r="B33" s="40"/>
      <c r="C33" s="41"/>
      <c r="D33" s="41"/>
      <c r="E33" s="48" t="s">
        <v>49</v>
      </c>
      <c r="F33" s="138">
        <f>ROUND(SUM(BH82:BH142), 2)</f>
        <v>0</v>
      </c>
      <c r="G33" s="41"/>
      <c r="H33" s="41"/>
      <c r="I33" s="139">
        <v>0.15</v>
      </c>
      <c r="J33" s="138">
        <v>0</v>
      </c>
      <c r="K33" s="44"/>
    </row>
    <row r="34" spans="2:11" s="1" customFormat="1" ht="14.45" hidden="1" customHeight="1">
      <c r="B34" s="40"/>
      <c r="C34" s="41"/>
      <c r="D34" s="41"/>
      <c r="E34" s="48" t="s">
        <v>50</v>
      </c>
      <c r="F34" s="138">
        <f>ROUND(SUM(BI82:BI142),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01 - SO-01-Zpevněné a manipulační plochy</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J82</f>
        <v>0</v>
      </c>
      <c r="K56" s="44"/>
      <c r="AU56" s="23" t="s">
        <v>142</v>
      </c>
    </row>
    <row r="57" spans="2:47" s="8" customFormat="1" ht="24.95" customHeight="1">
      <c r="B57" s="157"/>
      <c r="C57" s="158"/>
      <c r="D57" s="159" t="s">
        <v>143</v>
      </c>
      <c r="E57" s="160"/>
      <c r="F57" s="160"/>
      <c r="G57" s="160"/>
      <c r="H57" s="160"/>
      <c r="I57" s="161"/>
      <c r="J57" s="162">
        <f>J83</f>
        <v>0</v>
      </c>
      <c r="K57" s="163"/>
    </row>
    <row r="58" spans="2:47" s="9" customFormat="1" ht="19.899999999999999" customHeight="1">
      <c r="B58" s="164"/>
      <c r="C58" s="165"/>
      <c r="D58" s="166" t="s">
        <v>144</v>
      </c>
      <c r="E58" s="167"/>
      <c r="F58" s="167"/>
      <c r="G58" s="167"/>
      <c r="H58" s="167"/>
      <c r="I58" s="168"/>
      <c r="J58" s="169">
        <f>J84</f>
        <v>0</v>
      </c>
      <c r="K58" s="170"/>
    </row>
    <row r="59" spans="2:47" s="9" customFormat="1" ht="19.899999999999999" customHeight="1">
      <c r="B59" s="164"/>
      <c r="C59" s="165"/>
      <c r="D59" s="166" t="s">
        <v>145</v>
      </c>
      <c r="E59" s="167"/>
      <c r="F59" s="167"/>
      <c r="G59" s="167"/>
      <c r="H59" s="167"/>
      <c r="I59" s="168"/>
      <c r="J59" s="169">
        <f>J119</f>
        <v>0</v>
      </c>
      <c r="K59" s="170"/>
    </row>
    <row r="60" spans="2:47" s="9" customFormat="1" ht="19.899999999999999" customHeight="1">
      <c r="B60" s="164"/>
      <c r="C60" s="165"/>
      <c r="D60" s="166" t="s">
        <v>146</v>
      </c>
      <c r="E60" s="167"/>
      <c r="F60" s="167"/>
      <c r="G60" s="167"/>
      <c r="H60" s="167"/>
      <c r="I60" s="168"/>
      <c r="J60" s="169">
        <f>J125</f>
        <v>0</v>
      </c>
      <c r="K60" s="170"/>
    </row>
    <row r="61" spans="2:47" s="9" customFormat="1" ht="19.899999999999999" customHeight="1">
      <c r="B61" s="164"/>
      <c r="C61" s="165"/>
      <c r="D61" s="166" t="s">
        <v>147</v>
      </c>
      <c r="E61" s="167"/>
      <c r="F61" s="167"/>
      <c r="G61" s="167"/>
      <c r="H61" s="167"/>
      <c r="I61" s="168"/>
      <c r="J61" s="169">
        <f>J137</f>
        <v>0</v>
      </c>
      <c r="K61" s="170"/>
    </row>
    <row r="62" spans="2:47" s="9" customFormat="1" ht="19.899999999999999" customHeight="1">
      <c r="B62" s="164"/>
      <c r="C62" s="165"/>
      <c r="D62" s="166" t="s">
        <v>148</v>
      </c>
      <c r="E62" s="167"/>
      <c r="F62" s="167"/>
      <c r="G62" s="167"/>
      <c r="H62" s="167"/>
      <c r="I62" s="168"/>
      <c r="J62" s="169">
        <f>J141</f>
        <v>0</v>
      </c>
      <c r="K62" s="170"/>
    </row>
    <row r="63" spans="2:47" s="1" customFormat="1" ht="21.75" customHeight="1">
      <c r="B63" s="40"/>
      <c r="C63" s="41"/>
      <c r="D63" s="41"/>
      <c r="E63" s="41"/>
      <c r="F63" s="41"/>
      <c r="G63" s="41"/>
      <c r="H63" s="41"/>
      <c r="I63" s="126"/>
      <c r="J63" s="41"/>
      <c r="K63" s="44"/>
    </row>
    <row r="64" spans="2:47" s="1" customFormat="1" ht="6.95" customHeight="1">
      <c r="B64" s="55"/>
      <c r="C64" s="56"/>
      <c r="D64" s="56"/>
      <c r="E64" s="56"/>
      <c r="F64" s="56"/>
      <c r="G64" s="56"/>
      <c r="H64" s="56"/>
      <c r="I64" s="147"/>
      <c r="J64" s="56"/>
      <c r="K64" s="57"/>
    </row>
    <row r="68" spans="2:12" s="1" customFormat="1" ht="6.95" customHeight="1">
      <c r="B68" s="58"/>
      <c r="C68" s="59"/>
      <c r="D68" s="59"/>
      <c r="E68" s="59"/>
      <c r="F68" s="59"/>
      <c r="G68" s="59"/>
      <c r="H68" s="59"/>
      <c r="I68" s="150"/>
      <c r="J68" s="59"/>
      <c r="K68" s="59"/>
      <c r="L68" s="60"/>
    </row>
    <row r="69" spans="2:12" s="1" customFormat="1" ht="36.950000000000003" customHeight="1">
      <c r="B69" s="40"/>
      <c r="C69" s="61" t="s">
        <v>149</v>
      </c>
      <c r="D69" s="62"/>
      <c r="E69" s="62"/>
      <c r="F69" s="62"/>
      <c r="G69" s="62"/>
      <c r="H69" s="62"/>
      <c r="I69" s="171"/>
      <c r="J69" s="62"/>
      <c r="K69" s="62"/>
      <c r="L69" s="60"/>
    </row>
    <row r="70" spans="2:12" s="1" customFormat="1" ht="6.95" customHeight="1">
      <c r="B70" s="40"/>
      <c r="C70" s="62"/>
      <c r="D70" s="62"/>
      <c r="E70" s="62"/>
      <c r="F70" s="62"/>
      <c r="G70" s="62"/>
      <c r="H70" s="62"/>
      <c r="I70" s="171"/>
      <c r="J70" s="62"/>
      <c r="K70" s="62"/>
      <c r="L70" s="60"/>
    </row>
    <row r="71" spans="2:12" s="1" customFormat="1" ht="14.45" customHeight="1">
      <c r="B71" s="40"/>
      <c r="C71" s="64" t="s">
        <v>18</v>
      </c>
      <c r="D71" s="62"/>
      <c r="E71" s="62"/>
      <c r="F71" s="62"/>
      <c r="G71" s="62"/>
      <c r="H71" s="62"/>
      <c r="I71" s="171"/>
      <c r="J71" s="62"/>
      <c r="K71" s="62"/>
      <c r="L71" s="60"/>
    </row>
    <row r="72" spans="2:12" s="1" customFormat="1" ht="22.5" customHeight="1">
      <c r="B72" s="40"/>
      <c r="C72" s="62"/>
      <c r="D72" s="62"/>
      <c r="E72" s="388" t="str">
        <f>E7</f>
        <v>Rozšíření kapacity ČOV Květnice na cílový stav 4 500 EO</v>
      </c>
      <c r="F72" s="389"/>
      <c r="G72" s="389"/>
      <c r="H72" s="389"/>
      <c r="I72" s="171"/>
      <c r="J72" s="62"/>
      <c r="K72" s="62"/>
      <c r="L72" s="60"/>
    </row>
    <row r="73" spans="2:12" s="1" customFormat="1" ht="14.45" customHeight="1">
      <c r="B73" s="40"/>
      <c r="C73" s="64" t="s">
        <v>136</v>
      </c>
      <c r="D73" s="62"/>
      <c r="E73" s="62"/>
      <c r="F73" s="62"/>
      <c r="G73" s="62"/>
      <c r="H73" s="62"/>
      <c r="I73" s="171"/>
      <c r="J73" s="62"/>
      <c r="K73" s="62"/>
      <c r="L73" s="60"/>
    </row>
    <row r="74" spans="2:12" s="1" customFormat="1" ht="23.25" customHeight="1">
      <c r="B74" s="40"/>
      <c r="C74" s="62"/>
      <c r="D74" s="62"/>
      <c r="E74" s="360" t="str">
        <f>E9</f>
        <v>KVETNICE 01 - SO-01-Zpevněné a manipulační plochy</v>
      </c>
      <c r="F74" s="390"/>
      <c r="G74" s="390"/>
      <c r="H74" s="390"/>
      <c r="I74" s="171"/>
      <c r="J74" s="62"/>
      <c r="K74" s="62"/>
      <c r="L74" s="60"/>
    </row>
    <row r="75" spans="2:12" s="1" customFormat="1" ht="6.95" customHeight="1">
      <c r="B75" s="40"/>
      <c r="C75" s="62"/>
      <c r="D75" s="62"/>
      <c r="E75" s="62"/>
      <c r="F75" s="62"/>
      <c r="G75" s="62"/>
      <c r="H75" s="62"/>
      <c r="I75" s="171"/>
      <c r="J75" s="62"/>
      <c r="K75" s="62"/>
      <c r="L75" s="60"/>
    </row>
    <row r="76" spans="2:12" s="1" customFormat="1" ht="18" customHeight="1">
      <c r="B76" s="40"/>
      <c r="C76" s="64" t="s">
        <v>25</v>
      </c>
      <c r="D76" s="62"/>
      <c r="E76" s="62"/>
      <c r="F76" s="172" t="str">
        <f>F12</f>
        <v>Květnice</v>
      </c>
      <c r="G76" s="62"/>
      <c r="H76" s="62"/>
      <c r="I76" s="173" t="s">
        <v>27</v>
      </c>
      <c r="J76" s="72" t="str">
        <f>IF(J12="","",J12)</f>
        <v>3. 9. 2016</v>
      </c>
      <c r="K76" s="62"/>
      <c r="L76" s="60"/>
    </row>
    <row r="77" spans="2:12" s="1" customFormat="1" ht="6.95" customHeight="1">
      <c r="B77" s="40"/>
      <c r="C77" s="62"/>
      <c r="D77" s="62"/>
      <c r="E77" s="62"/>
      <c r="F77" s="62"/>
      <c r="G77" s="62"/>
      <c r="H77" s="62"/>
      <c r="I77" s="171"/>
      <c r="J77" s="62"/>
      <c r="K77" s="62"/>
      <c r="L77" s="60"/>
    </row>
    <row r="78" spans="2:12" s="1" customFormat="1">
      <c r="B78" s="40"/>
      <c r="C78" s="64" t="s">
        <v>31</v>
      </c>
      <c r="D78" s="62"/>
      <c r="E78" s="62"/>
      <c r="F78" s="172" t="str">
        <f>E15</f>
        <v>Obec Květnice</v>
      </c>
      <c r="G78" s="62"/>
      <c r="H78" s="62"/>
      <c r="I78" s="173" t="s">
        <v>37</v>
      </c>
      <c r="J78" s="172" t="str">
        <f>E21</f>
        <v>MK Profi Hradec Králové s.r.o.</v>
      </c>
      <c r="K78" s="62"/>
      <c r="L78" s="60"/>
    </row>
    <row r="79" spans="2:12" s="1" customFormat="1" ht="14.45" customHeight="1">
      <c r="B79" s="40"/>
      <c r="C79" s="64" t="s">
        <v>35</v>
      </c>
      <c r="D79" s="62"/>
      <c r="E79" s="62"/>
      <c r="F79" s="172" t="str">
        <f>IF(E18="","",E18)</f>
        <v/>
      </c>
      <c r="G79" s="62"/>
      <c r="H79" s="62"/>
      <c r="I79" s="171"/>
      <c r="J79" s="62"/>
      <c r="K79" s="62"/>
      <c r="L79" s="60"/>
    </row>
    <row r="80" spans="2:12" s="1" customFormat="1" ht="10.35" customHeight="1">
      <c r="B80" s="40"/>
      <c r="C80" s="62"/>
      <c r="D80" s="62"/>
      <c r="E80" s="62"/>
      <c r="F80" s="62"/>
      <c r="G80" s="62"/>
      <c r="H80" s="62"/>
      <c r="I80" s="171"/>
      <c r="J80" s="62"/>
      <c r="K80" s="62"/>
      <c r="L80" s="60"/>
    </row>
    <row r="81" spans="2:65" s="10" customFormat="1" ht="29.25" customHeight="1">
      <c r="B81" s="174"/>
      <c r="C81" s="175" t="s">
        <v>150</v>
      </c>
      <c r="D81" s="176" t="s">
        <v>60</v>
      </c>
      <c r="E81" s="176" t="s">
        <v>56</v>
      </c>
      <c r="F81" s="176" t="s">
        <v>151</v>
      </c>
      <c r="G81" s="176" t="s">
        <v>152</v>
      </c>
      <c r="H81" s="176" t="s">
        <v>153</v>
      </c>
      <c r="I81" s="177" t="s">
        <v>154</v>
      </c>
      <c r="J81" s="176" t="s">
        <v>140</v>
      </c>
      <c r="K81" s="178" t="s">
        <v>155</v>
      </c>
      <c r="L81" s="179"/>
      <c r="M81" s="80" t="s">
        <v>156</v>
      </c>
      <c r="N81" s="81" t="s">
        <v>45</v>
      </c>
      <c r="O81" s="81" t="s">
        <v>157</v>
      </c>
      <c r="P81" s="81" t="s">
        <v>158</v>
      </c>
      <c r="Q81" s="81" t="s">
        <v>159</v>
      </c>
      <c r="R81" s="81" t="s">
        <v>160</v>
      </c>
      <c r="S81" s="81" t="s">
        <v>161</v>
      </c>
      <c r="T81" s="82" t="s">
        <v>162</v>
      </c>
    </row>
    <row r="82" spans="2:65" s="1" customFormat="1" ht="29.25" customHeight="1">
      <c r="B82" s="40"/>
      <c r="C82" s="86" t="s">
        <v>141</v>
      </c>
      <c r="D82" s="62"/>
      <c r="E82" s="62"/>
      <c r="F82" s="62"/>
      <c r="G82" s="62"/>
      <c r="H82" s="62"/>
      <c r="I82" s="171"/>
      <c r="J82" s="180">
        <f>BK82</f>
        <v>0</v>
      </c>
      <c r="K82" s="62"/>
      <c r="L82" s="60"/>
      <c r="M82" s="83"/>
      <c r="N82" s="84"/>
      <c r="O82" s="84"/>
      <c r="P82" s="181">
        <f>P83</f>
        <v>0</v>
      </c>
      <c r="Q82" s="84"/>
      <c r="R82" s="181">
        <f>R83</f>
        <v>683.5270415</v>
      </c>
      <c r="S82" s="84"/>
      <c r="T82" s="182">
        <f>T83</f>
        <v>236.61887999999999</v>
      </c>
      <c r="AT82" s="23" t="s">
        <v>74</v>
      </c>
      <c r="AU82" s="23" t="s">
        <v>142</v>
      </c>
      <c r="BK82" s="183">
        <f>BK83</f>
        <v>0</v>
      </c>
    </row>
    <row r="83" spans="2:65" s="11" customFormat="1" ht="37.35" customHeight="1">
      <c r="B83" s="184"/>
      <c r="C83" s="185"/>
      <c r="D83" s="186" t="s">
        <v>74</v>
      </c>
      <c r="E83" s="187" t="s">
        <v>163</v>
      </c>
      <c r="F83" s="187" t="s">
        <v>164</v>
      </c>
      <c r="G83" s="185"/>
      <c r="H83" s="185"/>
      <c r="I83" s="188"/>
      <c r="J83" s="189">
        <f>BK83</f>
        <v>0</v>
      </c>
      <c r="K83" s="185"/>
      <c r="L83" s="190"/>
      <c r="M83" s="191"/>
      <c r="N83" s="192"/>
      <c r="O83" s="192"/>
      <c r="P83" s="193">
        <f>P84+P119+P125+P137+P141</f>
        <v>0</v>
      </c>
      <c r="Q83" s="192"/>
      <c r="R83" s="193">
        <f>R84+R119+R125+R137+R141</f>
        <v>683.5270415</v>
      </c>
      <c r="S83" s="192"/>
      <c r="T83" s="194">
        <f>T84+T119+T125+T137+T141</f>
        <v>236.61887999999999</v>
      </c>
      <c r="AR83" s="195" t="s">
        <v>24</v>
      </c>
      <c r="AT83" s="196" t="s">
        <v>74</v>
      </c>
      <c r="AU83" s="196" t="s">
        <v>75</v>
      </c>
      <c r="AY83" s="195" t="s">
        <v>165</v>
      </c>
      <c r="BK83" s="197">
        <f>BK84+BK119+BK125+BK137+BK141</f>
        <v>0</v>
      </c>
    </row>
    <row r="84" spans="2:65" s="11" customFormat="1" ht="19.899999999999999" customHeight="1">
      <c r="B84" s="184"/>
      <c r="C84" s="185"/>
      <c r="D84" s="198" t="s">
        <v>74</v>
      </c>
      <c r="E84" s="199" t="s">
        <v>24</v>
      </c>
      <c r="F84" s="199" t="s">
        <v>166</v>
      </c>
      <c r="G84" s="185"/>
      <c r="H84" s="185"/>
      <c r="I84" s="188"/>
      <c r="J84" s="200">
        <f>BK84</f>
        <v>0</v>
      </c>
      <c r="K84" s="185"/>
      <c r="L84" s="190"/>
      <c r="M84" s="191"/>
      <c r="N84" s="192"/>
      <c r="O84" s="192"/>
      <c r="P84" s="193">
        <f>SUM(P85:P118)</f>
        <v>0</v>
      </c>
      <c r="Q84" s="192"/>
      <c r="R84" s="193">
        <f>SUM(R85:R118)</f>
        <v>665.89536999999996</v>
      </c>
      <c r="S84" s="192"/>
      <c r="T84" s="194">
        <f>SUM(T85:T118)</f>
        <v>215.39399999999998</v>
      </c>
      <c r="AR84" s="195" t="s">
        <v>24</v>
      </c>
      <c r="AT84" s="196" t="s">
        <v>74</v>
      </c>
      <c r="AU84" s="196" t="s">
        <v>24</v>
      </c>
      <c r="AY84" s="195" t="s">
        <v>165</v>
      </c>
      <c r="BK84" s="197">
        <f>SUM(BK85:BK118)</f>
        <v>0</v>
      </c>
    </row>
    <row r="85" spans="2:65" s="1" customFormat="1" ht="22.5" customHeight="1">
      <c r="B85" s="40"/>
      <c r="C85" s="201" t="s">
        <v>24</v>
      </c>
      <c r="D85" s="201" t="s">
        <v>167</v>
      </c>
      <c r="E85" s="202" t="s">
        <v>168</v>
      </c>
      <c r="F85" s="203" t="s">
        <v>169</v>
      </c>
      <c r="G85" s="204" t="s">
        <v>170</v>
      </c>
      <c r="H85" s="205">
        <v>7</v>
      </c>
      <c r="I85" s="206"/>
      <c r="J85" s="207">
        <f t="shared" ref="J85:J118" si="0">ROUND(I85*H85,2)</f>
        <v>0</v>
      </c>
      <c r="K85" s="203" t="s">
        <v>22</v>
      </c>
      <c r="L85" s="60"/>
      <c r="M85" s="208" t="s">
        <v>22</v>
      </c>
      <c r="N85" s="209" t="s">
        <v>46</v>
      </c>
      <c r="O85" s="41"/>
      <c r="P85" s="210">
        <f t="shared" ref="P85:P118" si="1">O85*H85</f>
        <v>0</v>
      </c>
      <c r="Q85" s="210">
        <v>0</v>
      </c>
      <c r="R85" s="210">
        <f t="shared" ref="R85:R118" si="2">Q85*H85</f>
        <v>0</v>
      </c>
      <c r="S85" s="210">
        <v>0.255</v>
      </c>
      <c r="T85" s="211">
        <f t="shared" ref="T85:T118" si="3">S85*H85</f>
        <v>1.7850000000000001</v>
      </c>
      <c r="AR85" s="23" t="s">
        <v>171</v>
      </c>
      <c r="AT85" s="23" t="s">
        <v>167</v>
      </c>
      <c r="AU85" s="23" t="s">
        <v>84</v>
      </c>
      <c r="AY85" s="23" t="s">
        <v>165</v>
      </c>
      <c r="BE85" s="212">
        <f t="shared" ref="BE85:BE118" si="4">IF(N85="základní",J85,0)</f>
        <v>0</v>
      </c>
      <c r="BF85" s="212">
        <f t="shared" ref="BF85:BF118" si="5">IF(N85="snížená",J85,0)</f>
        <v>0</v>
      </c>
      <c r="BG85" s="212">
        <f t="shared" ref="BG85:BG118" si="6">IF(N85="zákl. přenesená",J85,0)</f>
        <v>0</v>
      </c>
      <c r="BH85" s="212">
        <f t="shared" ref="BH85:BH118" si="7">IF(N85="sníž. přenesená",J85,0)</f>
        <v>0</v>
      </c>
      <c r="BI85" s="212">
        <f t="shared" ref="BI85:BI118" si="8">IF(N85="nulová",J85,0)</f>
        <v>0</v>
      </c>
      <c r="BJ85" s="23" t="s">
        <v>24</v>
      </c>
      <c r="BK85" s="212">
        <f t="shared" ref="BK85:BK118" si="9">ROUND(I85*H85,2)</f>
        <v>0</v>
      </c>
      <c r="BL85" s="23" t="s">
        <v>171</v>
      </c>
      <c r="BM85" s="23" t="s">
        <v>172</v>
      </c>
    </row>
    <row r="86" spans="2:65" s="1" customFormat="1" ht="22.5" customHeight="1">
      <c r="B86" s="40"/>
      <c r="C86" s="201" t="s">
        <v>84</v>
      </c>
      <c r="D86" s="201" t="s">
        <v>167</v>
      </c>
      <c r="E86" s="202" t="s">
        <v>173</v>
      </c>
      <c r="F86" s="203" t="s">
        <v>174</v>
      </c>
      <c r="G86" s="204" t="s">
        <v>170</v>
      </c>
      <c r="H86" s="205">
        <v>260</v>
      </c>
      <c r="I86" s="206"/>
      <c r="J86" s="207">
        <f t="shared" si="0"/>
        <v>0</v>
      </c>
      <c r="K86" s="203" t="s">
        <v>22</v>
      </c>
      <c r="L86" s="60"/>
      <c r="M86" s="208" t="s">
        <v>22</v>
      </c>
      <c r="N86" s="209" t="s">
        <v>46</v>
      </c>
      <c r="O86" s="41"/>
      <c r="P86" s="210">
        <f t="shared" si="1"/>
        <v>0</v>
      </c>
      <c r="Q86" s="210">
        <v>0</v>
      </c>
      <c r="R86" s="210">
        <f t="shared" si="2"/>
        <v>0</v>
      </c>
      <c r="S86" s="210">
        <v>0.4</v>
      </c>
      <c r="T86" s="211">
        <f t="shared" si="3"/>
        <v>104</v>
      </c>
      <c r="AR86" s="23" t="s">
        <v>171</v>
      </c>
      <c r="AT86" s="23" t="s">
        <v>167</v>
      </c>
      <c r="AU86" s="23" t="s">
        <v>84</v>
      </c>
      <c r="AY86" s="23" t="s">
        <v>165</v>
      </c>
      <c r="BE86" s="212">
        <f t="shared" si="4"/>
        <v>0</v>
      </c>
      <c r="BF86" s="212">
        <f t="shared" si="5"/>
        <v>0</v>
      </c>
      <c r="BG86" s="212">
        <f t="shared" si="6"/>
        <v>0</v>
      </c>
      <c r="BH86" s="212">
        <f t="shared" si="7"/>
        <v>0</v>
      </c>
      <c r="BI86" s="212">
        <f t="shared" si="8"/>
        <v>0</v>
      </c>
      <c r="BJ86" s="23" t="s">
        <v>24</v>
      </c>
      <c r="BK86" s="212">
        <f t="shared" si="9"/>
        <v>0</v>
      </c>
      <c r="BL86" s="23" t="s">
        <v>171</v>
      </c>
      <c r="BM86" s="23" t="s">
        <v>175</v>
      </c>
    </row>
    <row r="87" spans="2:65" s="1" customFormat="1" ht="22.5" customHeight="1">
      <c r="B87" s="40"/>
      <c r="C87" s="201" t="s">
        <v>176</v>
      </c>
      <c r="D87" s="201" t="s">
        <v>167</v>
      </c>
      <c r="E87" s="202" t="s">
        <v>177</v>
      </c>
      <c r="F87" s="203" t="s">
        <v>178</v>
      </c>
      <c r="G87" s="204" t="s">
        <v>170</v>
      </c>
      <c r="H87" s="205">
        <v>260</v>
      </c>
      <c r="I87" s="206"/>
      <c r="J87" s="207">
        <f t="shared" si="0"/>
        <v>0</v>
      </c>
      <c r="K87" s="203" t="s">
        <v>22</v>
      </c>
      <c r="L87" s="60"/>
      <c r="M87" s="208" t="s">
        <v>22</v>
      </c>
      <c r="N87" s="209" t="s">
        <v>46</v>
      </c>
      <c r="O87" s="41"/>
      <c r="P87" s="210">
        <f t="shared" si="1"/>
        <v>0</v>
      </c>
      <c r="Q87" s="210">
        <v>0</v>
      </c>
      <c r="R87" s="210">
        <f t="shared" si="2"/>
        <v>0</v>
      </c>
      <c r="S87" s="210">
        <v>0.18099999999999999</v>
      </c>
      <c r="T87" s="211">
        <f t="shared" si="3"/>
        <v>47.059999999999995</v>
      </c>
      <c r="AR87" s="23" t="s">
        <v>171</v>
      </c>
      <c r="AT87" s="23" t="s">
        <v>167</v>
      </c>
      <c r="AU87" s="23" t="s">
        <v>84</v>
      </c>
      <c r="AY87" s="23" t="s">
        <v>165</v>
      </c>
      <c r="BE87" s="212">
        <f t="shared" si="4"/>
        <v>0</v>
      </c>
      <c r="BF87" s="212">
        <f t="shared" si="5"/>
        <v>0</v>
      </c>
      <c r="BG87" s="212">
        <f t="shared" si="6"/>
        <v>0</v>
      </c>
      <c r="BH87" s="212">
        <f t="shared" si="7"/>
        <v>0</v>
      </c>
      <c r="BI87" s="212">
        <f t="shared" si="8"/>
        <v>0</v>
      </c>
      <c r="BJ87" s="23" t="s">
        <v>24</v>
      </c>
      <c r="BK87" s="212">
        <f t="shared" si="9"/>
        <v>0</v>
      </c>
      <c r="BL87" s="23" t="s">
        <v>171</v>
      </c>
      <c r="BM87" s="23" t="s">
        <v>179</v>
      </c>
    </row>
    <row r="88" spans="2:65" s="1" customFormat="1" ht="22.5" customHeight="1">
      <c r="B88" s="40"/>
      <c r="C88" s="201" t="s">
        <v>171</v>
      </c>
      <c r="D88" s="201" t="s">
        <v>167</v>
      </c>
      <c r="E88" s="202" t="s">
        <v>180</v>
      </c>
      <c r="F88" s="203" t="s">
        <v>181</v>
      </c>
      <c r="G88" s="204" t="s">
        <v>170</v>
      </c>
      <c r="H88" s="205">
        <v>55</v>
      </c>
      <c r="I88" s="206"/>
      <c r="J88" s="207">
        <f t="shared" si="0"/>
        <v>0</v>
      </c>
      <c r="K88" s="203" t="s">
        <v>22</v>
      </c>
      <c r="L88" s="60"/>
      <c r="M88" s="208" t="s">
        <v>22</v>
      </c>
      <c r="N88" s="209" t="s">
        <v>46</v>
      </c>
      <c r="O88" s="41"/>
      <c r="P88" s="210">
        <f t="shared" si="1"/>
        <v>0</v>
      </c>
      <c r="Q88" s="210">
        <v>3.0000000000000001E-5</v>
      </c>
      <c r="R88" s="210">
        <f t="shared" si="2"/>
        <v>1.65E-3</v>
      </c>
      <c r="S88" s="210">
        <v>0.10299999999999999</v>
      </c>
      <c r="T88" s="211">
        <f t="shared" si="3"/>
        <v>5.665</v>
      </c>
      <c r="AR88" s="23" t="s">
        <v>171</v>
      </c>
      <c r="AT88" s="23" t="s">
        <v>167</v>
      </c>
      <c r="AU88" s="23" t="s">
        <v>84</v>
      </c>
      <c r="AY88" s="23" t="s">
        <v>165</v>
      </c>
      <c r="BE88" s="212">
        <f t="shared" si="4"/>
        <v>0</v>
      </c>
      <c r="BF88" s="212">
        <f t="shared" si="5"/>
        <v>0</v>
      </c>
      <c r="BG88" s="212">
        <f t="shared" si="6"/>
        <v>0</v>
      </c>
      <c r="BH88" s="212">
        <f t="shared" si="7"/>
        <v>0</v>
      </c>
      <c r="BI88" s="212">
        <f t="shared" si="8"/>
        <v>0</v>
      </c>
      <c r="BJ88" s="23" t="s">
        <v>24</v>
      </c>
      <c r="BK88" s="212">
        <f t="shared" si="9"/>
        <v>0</v>
      </c>
      <c r="BL88" s="23" t="s">
        <v>171</v>
      </c>
      <c r="BM88" s="23" t="s">
        <v>182</v>
      </c>
    </row>
    <row r="89" spans="2:65" s="1" customFormat="1" ht="22.5" customHeight="1">
      <c r="B89" s="40"/>
      <c r="C89" s="201" t="s">
        <v>183</v>
      </c>
      <c r="D89" s="201" t="s">
        <v>167</v>
      </c>
      <c r="E89" s="202" t="s">
        <v>184</v>
      </c>
      <c r="F89" s="203" t="s">
        <v>185</v>
      </c>
      <c r="G89" s="204" t="s">
        <v>170</v>
      </c>
      <c r="H89" s="205">
        <v>23</v>
      </c>
      <c r="I89" s="206"/>
      <c r="J89" s="207">
        <f t="shared" si="0"/>
        <v>0</v>
      </c>
      <c r="K89" s="203" t="s">
        <v>22</v>
      </c>
      <c r="L89" s="60"/>
      <c r="M89" s="208" t="s">
        <v>22</v>
      </c>
      <c r="N89" s="209" t="s">
        <v>46</v>
      </c>
      <c r="O89" s="41"/>
      <c r="P89" s="210">
        <f t="shared" si="1"/>
        <v>0</v>
      </c>
      <c r="Q89" s="210">
        <v>4.0000000000000003E-5</v>
      </c>
      <c r="R89" s="210">
        <f t="shared" si="2"/>
        <v>9.2000000000000003E-4</v>
      </c>
      <c r="S89" s="210">
        <v>0.128</v>
      </c>
      <c r="T89" s="211">
        <f t="shared" si="3"/>
        <v>2.944</v>
      </c>
      <c r="AR89" s="23" t="s">
        <v>171</v>
      </c>
      <c r="AT89" s="23" t="s">
        <v>167</v>
      </c>
      <c r="AU89" s="23" t="s">
        <v>84</v>
      </c>
      <c r="AY89" s="23" t="s">
        <v>165</v>
      </c>
      <c r="BE89" s="212">
        <f t="shared" si="4"/>
        <v>0</v>
      </c>
      <c r="BF89" s="212">
        <f t="shared" si="5"/>
        <v>0</v>
      </c>
      <c r="BG89" s="212">
        <f t="shared" si="6"/>
        <v>0</v>
      </c>
      <c r="BH89" s="212">
        <f t="shared" si="7"/>
        <v>0</v>
      </c>
      <c r="BI89" s="212">
        <f t="shared" si="8"/>
        <v>0</v>
      </c>
      <c r="BJ89" s="23" t="s">
        <v>24</v>
      </c>
      <c r="BK89" s="212">
        <f t="shared" si="9"/>
        <v>0</v>
      </c>
      <c r="BL89" s="23" t="s">
        <v>171</v>
      </c>
      <c r="BM89" s="23" t="s">
        <v>186</v>
      </c>
    </row>
    <row r="90" spans="2:65" s="1" customFormat="1" ht="22.5" customHeight="1">
      <c r="B90" s="40"/>
      <c r="C90" s="201" t="s">
        <v>187</v>
      </c>
      <c r="D90" s="201" t="s">
        <v>167</v>
      </c>
      <c r="E90" s="202" t="s">
        <v>188</v>
      </c>
      <c r="F90" s="203" t="s">
        <v>189</v>
      </c>
      <c r="G90" s="204" t="s">
        <v>190</v>
      </c>
      <c r="H90" s="205">
        <v>186</v>
      </c>
      <c r="I90" s="206"/>
      <c r="J90" s="207">
        <f t="shared" si="0"/>
        <v>0</v>
      </c>
      <c r="K90" s="203" t="s">
        <v>22</v>
      </c>
      <c r="L90" s="60"/>
      <c r="M90" s="208" t="s">
        <v>22</v>
      </c>
      <c r="N90" s="209" t="s">
        <v>46</v>
      </c>
      <c r="O90" s="41"/>
      <c r="P90" s="210">
        <f t="shared" si="1"/>
        <v>0</v>
      </c>
      <c r="Q90" s="210">
        <v>0</v>
      </c>
      <c r="R90" s="210">
        <f t="shared" si="2"/>
        <v>0</v>
      </c>
      <c r="S90" s="210">
        <v>0.28999999999999998</v>
      </c>
      <c r="T90" s="211">
        <f t="shared" si="3"/>
        <v>53.94</v>
      </c>
      <c r="AR90" s="23" t="s">
        <v>171</v>
      </c>
      <c r="AT90" s="23" t="s">
        <v>167</v>
      </c>
      <c r="AU90" s="23" t="s">
        <v>84</v>
      </c>
      <c r="AY90" s="23" t="s">
        <v>165</v>
      </c>
      <c r="BE90" s="212">
        <f t="shared" si="4"/>
        <v>0</v>
      </c>
      <c r="BF90" s="212">
        <f t="shared" si="5"/>
        <v>0</v>
      </c>
      <c r="BG90" s="212">
        <f t="shared" si="6"/>
        <v>0</v>
      </c>
      <c r="BH90" s="212">
        <f t="shared" si="7"/>
        <v>0</v>
      </c>
      <c r="BI90" s="212">
        <f t="shared" si="8"/>
        <v>0</v>
      </c>
      <c r="BJ90" s="23" t="s">
        <v>24</v>
      </c>
      <c r="BK90" s="212">
        <f t="shared" si="9"/>
        <v>0</v>
      </c>
      <c r="BL90" s="23" t="s">
        <v>171</v>
      </c>
      <c r="BM90" s="23" t="s">
        <v>191</v>
      </c>
    </row>
    <row r="91" spans="2:65" s="1" customFormat="1" ht="22.5" customHeight="1">
      <c r="B91" s="40"/>
      <c r="C91" s="201" t="s">
        <v>192</v>
      </c>
      <c r="D91" s="201" t="s">
        <v>167</v>
      </c>
      <c r="E91" s="202" t="s">
        <v>193</v>
      </c>
      <c r="F91" s="203" t="s">
        <v>194</v>
      </c>
      <c r="G91" s="204" t="s">
        <v>195</v>
      </c>
      <c r="H91" s="205">
        <v>40.912999999999997</v>
      </c>
      <c r="I91" s="206"/>
      <c r="J91" s="207">
        <f t="shared" si="0"/>
        <v>0</v>
      </c>
      <c r="K91" s="203" t="s">
        <v>22</v>
      </c>
      <c r="L91" s="60"/>
      <c r="M91" s="208" t="s">
        <v>22</v>
      </c>
      <c r="N91" s="209" t="s">
        <v>46</v>
      </c>
      <c r="O91" s="41"/>
      <c r="P91" s="210">
        <f t="shared" si="1"/>
        <v>0</v>
      </c>
      <c r="Q91" s="210">
        <v>0</v>
      </c>
      <c r="R91" s="210">
        <f t="shared" si="2"/>
        <v>0</v>
      </c>
      <c r="S91" s="210">
        <v>0</v>
      </c>
      <c r="T91" s="211">
        <f t="shared" si="3"/>
        <v>0</v>
      </c>
      <c r="AR91" s="23" t="s">
        <v>171</v>
      </c>
      <c r="AT91" s="23" t="s">
        <v>167</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171</v>
      </c>
      <c r="BM91" s="23" t="s">
        <v>196</v>
      </c>
    </row>
    <row r="92" spans="2:65" s="1" customFormat="1" ht="22.5" customHeight="1">
      <c r="B92" s="40"/>
      <c r="C92" s="201" t="s">
        <v>197</v>
      </c>
      <c r="D92" s="201" t="s">
        <v>167</v>
      </c>
      <c r="E92" s="202" t="s">
        <v>198</v>
      </c>
      <c r="F92" s="203" t="s">
        <v>199</v>
      </c>
      <c r="G92" s="204" t="s">
        <v>195</v>
      </c>
      <c r="H92" s="205">
        <v>241.35</v>
      </c>
      <c r="I92" s="206"/>
      <c r="J92" s="207">
        <f t="shared" si="0"/>
        <v>0</v>
      </c>
      <c r="K92" s="203" t="s">
        <v>22</v>
      </c>
      <c r="L92" s="60"/>
      <c r="M92" s="208" t="s">
        <v>22</v>
      </c>
      <c r="N92" s="209" t="s">
        <v>46</v>
      </c>
      <c r="O92" s="41"/>
      <c r="P92" s="210">
        <f t="shared" si="1"/>
        <v>0</v>
      </c>
      <c r="Q92" s="210">
        <v>0</v>
      </c>
      <c r="R92" s="210">
        <f t="shared" si="2"/>
        <v>0</v>
      </c>
      <c r="S92" s="210">
        <v>0</v>
      </c>
      <c r="T92" s="211">
        <f t="shared" si="3"/>
        <v>0</v>
      </c>
      <c r="AR92" s="23" t="s">
        <v>171</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171</v>
      </c>
      <c r="BM92" s="23" t="s">
        <v>200</v>
      </c>
    </row>
    <row r="93" spans="2:65" s="1" customFormat="1" ht="22.5" customHeight="1">
      <c r="B93" s="40"/>
      <c r="C93" s="201" t="s">
        <v>201</v>
      </c>
      <c r="D93" s="201" t="s">
        <v>167</v>
      </c>
      <c r="E93" s="202" t="s">
        <v>202</v>
      </c>
      <c r="F93" s="203" t="s">
        <v>203</v>
      </c>
      <c r="G93" s="204" t="s">
        <v>195</v>
      </c>
      <c r="H93" s="205">
        <v>409.13099999999997</v>
      </c>
      <c r="I93" s="206"/>
      <c r="J93" s="207">
        <f t="shared" si="0"/>
        <v>0</v>
      </c>
      <c r="K93" s="203" t="s">
        <v>22</v>
      </c>
      <c r="L93" s="60"/>
      <c r="M93" s="208" t="s">
        <v>22</v>
      </c>
      <c r="N93" s="209" t="s">
        <v>46</v>
      </c>
      <c r="O93" s="41"/>
      <c r="P93" s="210">
        <f t="shared" si="1"/>
        <v>0</v>
      </c>
      <c r="Q93" s="210">
        <v>0</v>
      </c>
      <c r="R93" s="210">
        <f t="shared" si="2"/>
        <v>0</v>
      </c>
      <c r="S93" s="210">
        <v>0</v>
      </c>
      <c r="T93" s="211">
        <f t="shared" si="3"/>
        <v>0</v>
      </c>
      <c r="AR93" s="23" t="s">
        <v>171</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171</v>
      </c>
      <c r="BM93" s="23" t="s">
        <v>204</v>
      </c>
    </row>
    <row r="94" spans="2:65" s="1" customFormat="1" ht="22.5" customHeight="1">
      <c r="B94" s="40"/>
      <c r="C94" s="201" t="s">
        <v>29</v>
      </c>
      <c r="D94" s="201" t="s">
        <v>167</v>
      </c>
      <c r="E94" s="202" t="s">
        <v>205</v>
      </c>
      <c r="F94" s="203" t="s">
        <v>206</v>
      </c>
      <c r="G94" s="204" t="s">
        <v>195</v>
      </c>
      <c r="H94" s="205">
        <v>40.912999999999997</v>
      </c>
      <c r="I94" s="206"/>
      <c r="J94" s="207">
        <f t="shared" si="0"/>
        <v>0</v>
      </c>
      <c r="K94" s="203" t="s">
        <v>22</v>
      </c>
      <c r="L94" s="60"/>
      <c r="M94" s="208" t="s">
        <v>22</v>
      </c>
      <c r="N94" s="209" t="s">
        <v>46</v>
      </c>
      <c r="O94" s="41"/>
      <c r="P94" s="210">
        <f t="shared" si="1"/>
        <v>0</v>
      </c>
      <c r="Q94" s="210">
        <v>0</v>
      </c>
      <c r="R94" s="210">
        <f t="shared" si="2"/>
        <v>0</v>
      </c>
      <c r="S94" s="210">
        <v>0</v>
      </c>
      <c r="T94" s="211">
        <f t="shared" si="3"/>
        <v>0</v>
      </c>
      <c r="AR94" s="23" t="s">
        <v>171</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171</v>
      </c>
      <c r="BM94" s="23" t="s">
        <v>207</v>
      </c>
    </row>
    <row r="95" spans="2:65" s="1" customFormat="1" ht="22.5" customHeight="1">
      <c r="B95" s="40"/>
      <c r="C95" s="201" t="s">
        <v>208</v>
      </c>
      <c r="D95" s="201" t="s">
        <v>167</v>
      </c>
      <c r="E95" s="202" t="s">
        <v>209</v>
      </c>
      <c r="F95" s="203" t="s">
        <v>210</v>
      </c>
      <c r="G95" s="204" t="s">
        <v>195</v>
      </c>
      <c r="H95" s="205">
        <v>115.5</v>
      </c>
      <c r="I95" s="206"/>
      <c r="J95" s="207">
        <f t="shared" si="0"/>
        <v>0</v>
      </c>
      <c r="K95" s="203" t="s">
        <v>22</v>
      </c>
      <c r="L95" s="60"/>
      <c r="M95" s="208" t="s">
        <v>22</v>
      </c>
      <c r="N95" s="209" t="s">
        <v>46</v>
      </c>
      <c r="O95" s="41"/>
      <c r="P95" s="210">
        <f t="shared" si="1"/>
        <v>0</v>
      </c>
      <c r="Q95" s="210">
        <v>0</v>
      </c>
      <c r="R95" s="210">
        <f t="shared" si="2"/>
        <v>0</v>
      </c>
      <c r="S95" s="210">
        <v>0</v>
      </c>
      <c r="T95" s="211">
        <f t="shared" si="3"/>
        <v>0</v>
      </c>
      <c r="AR95" s="23" t="s">
        <v>171</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171</v>
      </c>
      <c r="BM95" s="23" t="s">
        <v>211</v>
      </c>
    </row>
    <row r="96" spans="2:65" s="1" customFormat="1" ht="22.5" customHeight="1">
      <c r="B96" s="40"/>
      <c r="C96" s="201" t="s">
        <v>212</v>
      </c>
      <c r="D96" s="201" t="s">
        <v>167</v>
      </c>
      <c r="E96" s="202" t="s">
        <v>213</v>
      </c>
      <c r="F96" s="203" t="s">
        <v>214</v>
      </c>
      <c r="G96" s="204" t="s">
        <v>195</v>
      </c>
      <c r="H96" s="205">
        <v>501.13099999999997</v>
      </c>
      <c r="I96" s="206"/>
      <c r="J96" s="207">
        <f t="shared" si="0"/>
        <v>0</v>
      </c>
      <c r="K96" s="203" t="s">
        <v>22</v>
      </c>
      <c r="L96" s="60"/>
      <c r="M96" s="208" t="s">
        <v>22</v>
      </c>
      <c r="N96" s="209" t="s">
        <v>46</v>
      </c>
      <c r="O96" s="41"/>
      <c r="P96" s="210">
        <f t="shared" si="1"/>
        <v>0</v>
      </c>
      <c r="Q96" s="210">
        <v>0</v>
      </c>
      <c r="R96" s="210">
        <f t="shared" si="2"/>
        <v>0</v>
      </c>
      <c r="S96" s="210">
        <v>0</v>
      </c>
      <c r="T96" s="211">
        <f t="shared" si="3"/>
        <v>0</v>
      </c>
      <c r="AR96" s="23" t="s">
        <v>171</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171</v>
      </c>
      <c r="BM96" s="23" t="s">
        <v>215</v>
      </c>
    </row>
    <row r="97" spans="2:65" s="1" customFormat="1" ht="22.5" customHeight="1">
      <c r="B97" s="40"/>
      <c r="C97" s="201" t="s">
        <v>216</v>
      </c>
      <c r="D97" s="201" t="s">
        <v>167</v>
      </c>
      <c r="E97" s="202" t="s">
        <v>217</v>
      </c>
      <c r="F97" s="203" t="s">
        <v>218</v>
      </c>
      <c r="G97" s="204" t="s">
        <v>195</v>
      </c>
      <c r="H97" s="205">
        <v>207.5</v>
      </c>
      <c r="I97" s="206"/>
      <c r="J97" s="207">
        <f t="shared" si="0"/>
        <v>0</v>
      </c>
      <c r="K97" s="203" t="s">
        <v>22</v>
      </c>
      <c r="L97" s="60"/>
      <c r="M97" s="208" t="s">
        <v>22</v>
      </c>
      <c r="N97" s="209" t="s">
        <v>46</v>
      </c>
      <c r="O97" s="41"/>
      <c r="P97" s="210">
        <f t="shared" si="1"/>
        <v>0</v>
      </c>
      <c r="Q97" s="210">
        <v>0</v>
      </c>
      <c r="R97" s="210">
        <f t="shared" si="2"/>
        <v>0</v>
      </c>
      <c r="S97" s="210">
        <v>0</v>
      </c>
      <c r="T97" s="211">
        <f t="shared" si="3"/>
        <v>0</v>
      </c>
      <c r="AR97" s="23" t="s">
        <v>171</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171</v>
      </c>
      <c r="BM97" s="23" t="s">
        <v>219</v>
      </c>
    </row>
    <row r="98" spans="2:65" s="1" customFormat="1" ht="22.5" customHeight="1">
      <c r="B98" s="40"/>
      <c r="C98" s="201" t="s">
        <v>220</v>
      </c>
      <c r="D98" s="201" t="s">
        <v>167</v>
      </c>
      <c r="E98" s="202" t="s">
        <v>221</v>
      </c>
      <c r="F98" s="203" t="s">
        <v>222</v>
      </c>
      <c r="G98" s="204" t="s">
        <v>195</v>
      </c>
      <c r="H98" s="205">
        <v>92</v>
      </c>
      <c r="I98" s="206"/>
      <c r="J98" s="207">
        <f t="shared" si="0"/>
        <v>0</v>
      </c>
      <c r="K98" s="203" t="s">
        <v>22</v>
      </c>
      <c r="L98" s="60"/>
      <c r="M98" s="208" t="s">
        <v>22</v>
      </c>
      <c r="N98" s="209" t="s">
        <v>46</v>
      </c>
      <c r="O98" s="41"/>
      <c r="P98" s="210">
        <f t="shared" si="1"/>
        <v>0</v>
      </c>
      <c r="Q98" s="210">
        <v>0</v>
      </c>
      <c r="R98" s="210">
        <f t="shared" si="2"/>
        <v>0</v>
      </c>
      <c r="S98" s="210">
        <v>0</v>
      </c>
      <c r="T98" s="211">
        <f t="shared" si="3"/>
        <v>0</v>
      </c>
      <c r="AR98" s="23" t="s">
        <v>171</v>
      </c>
      <c r="AT98" s="23" t="s">
        <v>167</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171</v>
      </c>
      <c r="BM98" s="23" t="s">
        <v>223</v>
      </c>
    </row>
    <row r="99" spans="2:65" s="1" customFormat="1" ht="22.5" customHeight="1">
      <c r="B99" s="40"/>
      <c r="C99" s="213" t="s">
        <v>10</v>
      </c>
      <c r="D99" s="213" t="s">
        <v>224</v>
      </c>
      <c r="E99" s="214" t="s">
        <v>225</v>
      </c>
      <c r="F99" s="215" t="s">
        <v>226</v>
      </c>
      <c r="G99" s="216" t="s">
        <v>227</v>
      </c>
      <c r="H99" s="217">
        <v>165.6</v>
      </c>
      <c r="I99" s="218"/>
      <c r="J99" s="219">
        <f t="shared" si="0"/>
        <v>0</v>
      </c>
      <c r="K99" s="215" t="s">
        <v>22</v>
      </c>
      <c r="L99" s="220"/>
      <c r="M99" s="221" t="s">
        <v>22</v>
      </c>
      <c r="N99" s="222" t="s">
        <v>46</v>
      </c>
      <c r="O99" s="41"/>
      <c r="P99" s="210">
        <f t="shared" si="1"/>
        <v>0</v>
      </c>
      <c r="Q99" s="210">
        <v>1</v>
      </c>
      <c r="R99" s="210">
        <f t="shared" si="2"/>
        <v>165.6</v>
      </c>
      <c r="S99" s="210">
        <v>0</v>
      </c>
      <c r="T99" s="211">
        <f t="shared" si="3"/>
        <v>0</v>
      </c>
      <c r="AR99" s="23" t="s">
        <v>197</v>
      </c>
      <c r="AT99" s="23" t="s">
        <v>224</v>
      </c>
      <c r="AU99" s="23" t="s">
        <v>84</v>
      </c>
      <c r="AY99" s="23" t="s">
        <v>165</v>
      </c>
      <c r="BE99" s="212">
        <f t="shared" si="4"/>
        <v>0</v>
      </c>
      <c r="BF99" s="212">
        <f t="shared" si="5"/>
        <v>0</v>
      </c>
      <c r="BG99" s="212">
        <f t="shared" si="6"/>
        <v>0</v>
      </c>
      <c r="BH99" s="212">
        <f t="shared" si="7"/>
        <v>0</v>
      </c>
      <c r="BI99" s="212">
        <f t="shared" si="8"/>
        <v>0</v>
      </c>
      <c r="BJ99" s="23" t="s">
        <v>24</v>
      </c>
      <c r="BK99" s="212">
        <f t="shared" si="9"/>
        <v>0</v>
      </c>
      <c r="BL99" s="23" t="s">
        <v>171</v>
      </c>
      <c r="BM99" s="23" t="s">
        <v>228</v>
      </c>
    </row>
    <row r="100" spans="2:65" s="1" customFormat="1" ht="22.5" customHeight="1">
      <c r="B100" s="40"/>
      <c r="C100" s="201" t="s">
        <v>229</v>
      </c>
      <c r="D100" s="201" t="s">
        <v>167</v>
      </c>
      <c r="E100" s="202" t="s">
        <v>230</v>
      </c>
      <c r="F100" s="203" t="s">
        <v>231</v>
      </c>
      <c r="G100" s="204" t="s">
        <v>195</v>
      </c>
      <c r="H100" s="205">
        <v>250.131</v>
      </c>
      <c r="I100" s="206"/>
      <c r="J100" s="207">
        <f t="shared" si="0"/>
        <v>0</v>
      </c>
      <c r="K100" s="203" t="s">
        <v>22</v>
      </c>
      <c r="L100" s="60"/>
      <c r="M100" s="208" t="s">
        <v>22</v>
      </c>
      <c r="N100" s="209" t="s">
        <v>46</v>
      </c>
      <c r="O100" s="41"/>
      <c r="P100" s="210">
        <f t="shared" si="1"/>
        <v>0</v>
      </c>
      <c r="Q100" s="210">
        <v>0</v>
      </c>
      <c r="R100" s="210">
        <f t="shared" si="2"/>
        <v>0</v>
      </c>
      <c r="S100" s="210">
        <v>0</v>
      </c>
      <c r="T100" s="211">
        <f t="shared" si="3"/>
        <v>0</v>
      </c>
      <c r="AR100" s="23" t="s">
        <v>171</v>
      </c>
      <c r="AT100" s="23" t="s">
        <v>167</v>
      </c>
      <c r="AU100" s="23" t="s">
        <v>84</v>
      </c>
      <c r="AY100" s="23" t="s">
        <v>165</v>
      </c>
      <c r="BE100" s="212">
        <f t="shared" si="4"/>
        <v>0</v>
      </c>
      <c r="BF100" s="212">
        <f t="shared" si="5"/>
        <v>0</v>
      </c>
      <c r="BG100" s="212">
        <f t="shared" si="6"/>
        <v>0</v>
      </c>
      <c r="BH100" s="212">
        <f t="shared" si="7"/>
        <v>0</v>
      </c>
      <c r="BI100" s="212">
        <f t="shared" si="8"/>
        <v>0</v>
      </c>
      <c r="BJ100" s="23" t="s">
        <v>24</v>
      </c>
      <c r="BK100" s="212">
        <f t="shared" si="9"/>
        <v>0</v>
      </c>
      <c r="BL100" s="23" t="s">
        <v>171</v>
      </c>
      <c r="BM100" s="23" t="s">
        <v>232</v>
      </c>
    </row>
    <row r="101" spans="2:65" s="1" customFormat="1" ht="22.5" customHeight="1">
      <c r="B101" s="40"/>
      <c r="C101" s="213" t="s">
        <v>233</v>
      </c>
      <c r="D101" s="213" t="s">
        <v>224</v>
      </c>
      <c r="E101" s="214" t="s">
        <v>234</v>
      </c>
      <c r="F101" s="215" t="s">
        <v>235</v>
      </c>
      <c r="G101" s="216" t="s">
        <v>227</v>
      </c>
      <c r="H101" s="217">
        <v>500.262</v>
      </c>
      <c r="I101" s="218"/>
      <c r="J101" s="219">
        <f t="shared" si="0"/>
        <v>0</v>
      </c>
      <c r="K101" s="215" t="s">
        <v>22</v>
      </c>
      <c r="L101" s="220"/>
      <c r="M101" s="221" t="s">
        <v>22</v>
      </c>
      <c r="N101" s="222" t="s">
        <v>46</v>
      </c>
      <c r="O101" s="41"/>
      <c r="P101" s="210">
        <f t="shared" si="1"/>
        <v>0</v>
      </c>
      <c r="Q101" s="210">
        <v>1</v>
      </c>
      <c r="R101" s="210">
        <f t="shared" si="2"/>
        <v>500.262</v>
      </c>
      <c r="S101" s="210">
        <v>0</v>
      </c>
      <c r="T101" s="211">
        <f t="shared" si="3"/>
        <v>0</v>
      </c>
      <c r="AR101" s="23" t="s">
        <v>197</v>
      </c>
      <c r="AT101" s="23" t="s">
        <v>224</v>
      </c>
      <c r="AU101" s="23" t="s">
        <v>84</v>
      </c>
      <c r="AY101" s="23" t="s">
        <v>165</v>
      </c>
      <c r="BE101" s="212">
        <f t="shared" si="4"/>
        <v>0</v>
      </c>
      <c r="BF101" s="212">
        <f t="shared" si="5"/>
        <v>0</v>
      </c>
      <c r="BG101" s="212">
        <f t="shared" si="6"/>
        <v>0</v>
      </c>
      <c r="BH101" s="212">
        <f t="shared" si="7"/>
        <v>0</v>
      </c>
      <c r="BI101" s="212">
        <f t="shared" si="8"/>
        <v>0</v>
      </c>
      <c r="BJ101" s="23" t="s">
        <v>24</v>
      </c>
      <c r="BK101" s="212">
        <f t="shared" si="9"/>
        <v>0</v>
      </c>
      <c r="BL101" s="23" t="s">
        <v>171</v>
      </c>
      <c r="BM101" s="23" t="s">
        <v>236</v>
      </c>
    </row>
    <row r="102" spans="2:65" s="1" customFormat="1" ht="22.5" customHeight="1">
      <c r="B102" s="40"/>
      <c r="C102" s="201" t="s">
        <v>237</v>
      </c>
      <c r="D102" s="201" t="s">
        <v>167</v>
      </c>
      <c r="E102" s="202" t="s">
        <v>238</v>
      </c>
      <c r="F102" s="203" t="s">
        <v>239</v>
      </c>
      <c r="G102" s="204" t="s">
        <v>227</v>
      </c>
      <c r="H102" s="205">
        <v>654.6</v>
      </c>
      <c r="I102" s="206"/>
      <c r="J102" s="207">
        <f t="shared" si="0"/>
        <v>0</v>
      </c>
      <c r="K102" s="203" t="s">
        <v>240</v>
      </c>
      <c r="L102" s="60"/>
      <c r="M102" s="208" t="s">
        <v>22</v>
      </c>
      <c r="N102" s="209" t="s">
        <v>46</v>
      </c>
      <c r="O102" s="41"/>
      <c r="P102" s="210">
        <f t="shared" si="1"/>
        <v>0</v>
      </c>
      <c r="Q102" s="210">
        <v>0</v>
      </c>
      <c r="R102" s="210">
        <f t="shared" si="2"/>
        <v>0</v>
      </c>
      <c r="S102" s="210">
        <v>0</v>
      </c>
      <c r="T102" s="211">
        <f t="shared" si="3"/>
        <v>0</v>
      </c>
      <c r="AR102" s="23" t="s">
        <v>171</v>
      </c>
      <c r="AT102" s="23" t="s">
        <v>167</v>
      </c>
      <c r="AU102" s="23" t="s">
        <v>84</v>
      </c>
      <c r="AY102" s="23" t="s">
        <v>165</v>
      </c>
      <c r="BE102" s="212">
        <f t="shared" si="4"/>
        <v>0</v>
      </c>
      <c r="BF102" s="212">
        <f t="shared" si="5"/>
        <v>0</v>
      </c>
      <c r="BG102" s="212">
        <f t="shared" si="6"/>
        <v>0</v>
      </c>
      <c r="BH102" s="212">
        <f t="shared" si="7"/>
        <v>0</v>
      </c>
      <c r="BI102" s="212">
        <f t="shared" si="8"/>
        <v>0</v>
      </c>
      <c r="BJ102" s="23" t="s">
        <v>24</v>
      </c>
      <c r="BK102" s="212">
        <f t="shared" si="9"/>
        <v>0</v>
      </c>
      <c r="BL102" s="23" t="s">
        <v>171</v>
      </c>
      <c r="BM102" s="23" t="s">
        <v>241</v>
      </c>
    </row>
    <row r="103" spans="2:65" s="1" customFormat="1" ht="22.5" customHeight="1">
      <c r="B103" s="40"/>
      <c r="C103" s="201" t="s">
        <v>242</v>
      </c>
      <c r="D103" s="201" t="s">
        <v>167</v>
      </c>
      <c r="E103" s="202" t="s">
        <v>243</v>
      </c>
      <c r="F103" s="203" t="s">
        <v>244</v>
      </c>
      <c r="G103" s="204" t="s">
        <v>195</v>
      </c>
      <c r="H103" s="205">
        <v>115.5</v>
      </c>
      <c r="I103" s="206"/>
      <c r="J103" s="207">
        <f t="shared" si="0"/>
        <v>0</v>
      </c>
      <c r="K103" s="203" t="s">
        <v>22</v>
      </c>
      <c r="L103" s="60"/>
      <c r="M103" s="208" t="s">
        <v>22</v>
      </c>
      <c r="N103" s="209" t="s">
        <v>46</v>
      </c>
      <c r="O103" s="41"/>
      <c r="P103" s="210">
        <f t="shared" si="1"/>
        <v>0</v>
      </c>
      <c r="Q103" s="210">
        <v>0</v>
      </c>
      <c r="R103" s="210">
        <f t="shared" si="2"/>
        <v>0</v>
      </c>
      <c r="S103" s="210">
        <v>0</v>
      </c>
      <c r="T103" s="211">
        <f t="shared" si="3"/>
        <v>0</v>
      </c>
      <c r="AR103" s="23" t="s">
        <v>171</v>
      </c>
      <c r="AT103" s="23" t="s">
        <v>167</v>
      </c>
      <c r="AU103" s="23" t="s">
        <v>84</v>
      </c>
      <c r="AY103" s="23" t="s">
        <v>165</v>
      </c>
      <c r="BE103" s="212">
        <f t="shared" si="4"/>
        <v>0</v>
      </c>
      <c r="BF103" s="212">
        <f t="shared" si="5"/>
        <v>0</v>
      </c>
      <c r="BG103" s="212">
        <f t="shared" si="6"/>
        <v>0</v>
      </c>
      <c r="BH103" s="212">
        <f t="shared" si="7"/>
        <v>0</v>
      </c>
      <c r="BI103" s="212">
        <f t="shared" si="8"/>
        <v>0</v>
      </c>
      <c r="BJ103" s="23" t="s">
        <v>24</v>
      </c>
      <c r="BK103" s="212">
        <f t="shared" si="9"/>
        <v>0</v>
      </c>
      <c r="BL103" s="23" t="s">
        <v>171</v>
      </c>
      <c r="BM103" s="23" t="s">
        <v>245</v>
      </c>
    </row>
    <row r="104" spans="2:65" s="1" customFormat="1" ht="31.5" customHeight="1">
      <c r="B104" s="40"/>
      <c r="C104" s="201" t="s">
        <v>246</v>
      </c>
      <c r="D104" s="201" t="s">
        <v>167</v>
      </c>
      <c r="E104" s="202" t="s">
        <v>247</v>
      </c>
      <c r="F104" s="203" t="s">
        <v>248</v>
      </c>
      <c r="G104" s="204" t="s">
        <v>170</v>
      </c>
      <c r="H104" s="205">
        <v>155</v>
      </c>
      <c r="I104" s="206"/>
      <c r="J104" s="207">
        <f t="shared" si="0"/>
        <v>0</v>
      </c>
      <c r="K104" s="203" t="s">
        <v>22</v>
      </c>
      <c r="L104" s="60"/>
      <c r="M104" s="208" t="s">
        <v>22</v>
      </c>
      <c r="N104" s="209" t="s">
        <v>46</v>
      </c>
      <c r="O104" s="41"/>
      <c r="P104" s="210">
        <f t="shared" si="1"/>
        <v>0</v>
      </c>
      <c r="Q104" s="210">
        <v>0</v>
      </c>
      <c r="R104" s="210">
        <f t="shared" si="2"/>
        <v>0</v>
      </c>
      <c r="S104" s="210">
        <v>0</v>
      </c>
      <c r="T104" s="211">
        <f t="shared" si="3"/>
        <v>0</v>
      </c>
      <c r="AR104" s="23" t="s">
        <v>171</v>
      </c>
      <c r="AT104" s="23" t="s">
        <v>167</v>
      </c>
      <c r="AU104" s="23" t="s">
        <v>84</v>
      </c>
      <c r="AY104" s="23" t="s">
        <v>165</v>
      </c>
      <c r="BE104" s="212">
        <f t="shared" si="4"/>
        <v>0</v>
      </c>
      <c r="BF104" s="212">
        <f t="shared" si="5"/>
        <v>0</v>
      </c>
      <c r="BG104" s="212">
        <f t="shared" si="6"/>
        <v>0</v>
      </c>
      <c r="BH104" s="212">
        <f t="shared" si="7"/>
        <v>0</v>
      </c>
      <c r="BI104" s="212">
        <f t="shared" si="8"/>
        <v>0</v>
      </c>
      <c r="BJ104" s="23" t="s">
        <v>24</v>
      </c>
      <c r="BK104" s="212">
        <f t="shared" si="9"/>
        <v>0</v>
      </c>
      <c r="BL104" s="23" t="s">
        <v>171</v>
      </c>
      <c r="BM104" s="23" t="s">
        <v>249</v>
      </c>
    </row>
    <row r="105" spans="2:65" s="1" customFormat="1" ht="31.5" customHeight="1">
      <c r="B105" s="40"/>
      <c r="C105" s="201" t="s">
        <v>250</v>
      </c>
      <c r="D105" s="201" t="s">
        <v>167</v>
      </c>
      <c r="E105" s="202" t="s">
        <v>251</v>
      </c>
      <c r="F105" s="203" t="s">
        <v>252</v>
      </c>
      <c r="G105" s="204" t="s">
        <v>170</v>
      </c>
      <c r="H105" s="205">
        <v>615</v>
      </c>
      <c r="I105" s="206"/>
      <c r="J105" s="207">
        <f t="shared" si="0"/>
        <v>0</v>
      </c>
      <c r="K105" s="203" t="s">
        <v>22</v>
      </c>
      <c r="L105" s="60"/>
      <c r="M105" s="208" t="s">
        <v>22</v>
      </c>
      <c r="N105" s="209" t="s">
        <v>46</v>
      </c>
      <c r="O105" s="41"/>
      <c r="P105" s="210">
        <f t="shared" si="1"/>
        <v>0</v>
      </c>
      <c r="Q105" s="210">
        <v>0</v>
      </c>
      <c r="R105" s="210">
        <f t="shared" si="2"/>
        <v>0</v>
      </c>
      <c r="S105" s="210">
        <v>0</v>
      </c>
      <c r="T105" s="211">
        <f t="shared" si="3"/>
        <v>0</v>
      </c>
      <c r="AR105" s="23" t="s">
        <v>171</v>
      </c>
      <c r="AT105" s="23" t="s">
        <v>167</v>
      </c>
      <c r="AU105" s="23" t="s">
        <v>84</v>
      </c>
      <c r="AY105" s="23" t="s">
        <v>165</v>
      </c>
      <c r="BE105" s="212">
        <f t="shared" si="4"/>
        <v>0</v>
      </c>
      <c r="BF105" s="212">
        <f t="shared" si="5"/>
        <v>0</v>
      </c>
      <c r="BG105" s="212">
        <f t="shared" si="6"/>
        <v>0</v>
      </c>
      <c r="BH105" s="212">
        <f t="shared" si="7"/>
        <v>0</v>
      </c>
      <c r="BI105" s="212">
        <f t="shared" si="8"/>
        <v>0</v>
      </c>
      <c r="BJ105" s="23" t="s">
        <v>24</v>
      </c>
      <c r="BK105" s="212">
        <f t="shared" si="9"/>
        <v>0</v>
      </c>
      <c r="BL105" s="23" t="s">
        <v>171</v>
      </c>
      <c r="BM105" s="23" t="s">
        <v>253</v>
      </c>
    </row>
    <row r="106" spans="2:65" s="1" customFormat="1" ht="22.5" customHeight="1">
      <c r="B106" s="40"/>
      <c r="C106" s="201" t="s">
        <v>9</v>
      </c>
      <c r="D106" s="201" t="s">
        <v>167</v>
      </c>
      <c r="E106" s="202" t="s">
        <v>254</v>
      </c>
      <c r="F106" s="203" t="s">
        <v>255</v>
      </c>
      <c r="G106" s="204" t="s">
        <v>170</v>
      </c>
      <c r="H106" s="205">
        <v>615</v>
      </c>
      <c r="I106" s="206"/>
      <c r="J106" s="207">
        <f t="shared" si="0"/>
        <v>0</v>
      </c>
      <c r="K106" s="203" t="s">
        <v>22</v>
      </c>
      <c r="L106" s="60"/>
      <c r="M106" s="208" t="s">
        <v>22</v>
      </c>
      <c r="N106" s="209" t="s">
        <v>46</v>
      </c>
      <c r="O106" s="41"/>
      <c r="P106" s="210">
        <f t="shared" si="1"/>
        <v>0</v>
      </c>
      <c r="Q106" s="210">
        <v>0</v>
      </c>
      <c r="R106" s="210">
        <f t="shared" si="2"/>
        <v>0</v>
      </c>
      <c r="S106" s="210">
        <v>0</v>
      </c>
      <c r="T106" s="211">
        <f t="shared" si="3"/>
        <v>0</v>
      </c>
      <c r="AR106" s="23" t="s">
        <v>171</v>
      </c>
      <c r="AT106" s="23" t="s">
        <v>167</v>
      </c>
      <c r="AU106" s="23" t="s">
        <v>84</v>
      </c>
      <c r="AY106" s="23" t="s">
        <v>165</v>
      </c>
      <c r="BE106" s="212">
        <f t="shared" si="4"/>
        <v>0</v>
      </c>
      <c r="BF106" s="212">
        <f t="shared" si="5"/>
        <v>0</v>
      </c>
      <c r="BG106" s="212">
        <f t="shared" si="6"/>
        <v>0</v>
      </c>
      <c r="BH106" s="212">
        <f t="shared" si="7"/>
        <v>0</v>
      </c>
      <c r="BI106" s="212">
        <f t="shared" si="8"/>
        <v>0</v>
      </c>
      <c r="BJ106" s="23" t="s">
        <v>24</v>
      </c>
      <c r="BK106" s="212">
        <f t="shared" si="9"/>
        <v>0</v>
      </c>
      <c r="BL106" s="23" t="s">
        <v>171</v>
      </c>
      <c r="BM106" s="23" t="s">
        <v>256</v>
      </c>
    </row>
    <row r="107" spans="2:65" s="1" customFormat="1" ht="22.5" customHeight="1">
      <c r="B107" s="40"/>
      <c r="C107" s="201" t="s">
        <v>257</v>
      </c>
      <c r="D107" s="201" t="s">
        <v>167</v>
      </c>
      <c r="E107" s="202" t="s">
        <v>258</v>
      </c>
      <c r="F107" s="203" t="s">
        <v>259</v>
      </c>
      <c r="G107" s="204" t="s">
        <v>170</v>
      </c>
      <c r="H107" s="205">
        <v>615</v>
      </c>
      <c r="I107" s="206"/>
      <c r="J107" s="207">
        <f t="shared" si="0"/>
        <v>0</v>
      </c>
      <c r="K107" s="203" t="s">
        <v>22</v>
      </c>
      <c r="L107" s="60"/>
      <c r="M107" s="208" t="s">
        <v>22</v>
      </c>
      <c r="N107" s="209" t="s">
        <v>46</v>
      </c>
      <c r="O107" s="41"/>
      <c r="P107" s="210">
        <f t="shared" si="1"/>
        <v>0</v>
      </c>
      <c r="Q107" s="210">
        <v>0</v>
      </c>
      <c r="R107" s="210">
        <f t="shared" si="2"/>
        <v>0</v>
      </c>
      <c r="S107" s="210">
        <v>0</v>
      </c>
      <c r="T107" s="211">
        <f t="shared" si="3"/>
        <v>0</v>
      </c>
      <c r="AR107" s="23" t="s">
        <v>171</v>
      </c>
      <c r="AT107" s="23" t="s">
        <v>167</v>
      </c>
      <c r="AU107" s="23" t="s">
        <v>84</v>
      </c>
      <c r="AY107" s="23" t="s">
        <v>165</v>
      </c>
      <c r="BE107" s="212">
        <f t="shared" si="4"/>
        <v>0</v>
      </c>
      <c r="BF107" s="212">
        <f t="shared" si="5"/>
        <v>0</v>
      </c>
      <c r="BG107" s="212">
        <f t="shared" si="6"/>
        <v>0</v>
      </c>
      <c r="BH107" s="212">
        <f t="shared" si="7"/>
        <v>0</v>
      </c>
      <c r="BI107" s="212">
        <f t="shared" si="8"/>
        <v>0</v>
      </c>
      <c r="BJ107" s="23" t="s">
        <v>24</v>
      </c>
      <c r="BK107" s="212">
        <f t="shared" si="9"/>
        <v>0</v>
      </c>
      <c r="BL107" s="23" t="s">
        <v>171</v>
      </c>
      <c r="BM107" s="23" t="s">
        <v>260</v>
      </c>
    </row>
    <row r="108" spans="2:65" s="1" customFormat="1" ht="22.5" customHeight="1">
      <c r="B108" s="40"/>
      <c r="C108" s="213" t="s">
        <v>261</v>
      </c>
      <c r="D108" s="213" t="s">
        <v>224</v>
      </c>
      <c r="E108" s="214" t="s">
        <v>262</v>
      </c>
      <c r="F108" s="215" t="s">
        <v>263</v>
      </c>
      <c r="G108" s="216" t="s">
        <v>264</v>
      </c>
      <c r="H108" s="217">
        <v>24.6</v>
      </c>
      <c r="I108" s="218"/>
      <c r="J108" s="219">
        <f t="shared" si="0"/>
        <v>0</v>
      </c>
      <c r="K108" s="215" t="s">
        <v>22</v>
      </c>
      <c r="L108" s="220"/>
      <c r="M108" s="221" t="s">
        <v>22</v>
      </c>
      <c r="N108" s="222" t="s">
        <v>46</v>
      </c>
      <c r="O108" s="41"/>
      <c r="P108" s="210">
        <f t="shared" si="1"/>
        <v>0</v>
      </c>
      <c r="Q108" s="210">
        <v>1E-3</v>
      </c>
      <c r="R108" s="210">
        <f t="shared" si="2"/>
        <v>2.46E-2</v>
      </c>
      <c r="S108" s="210">
        <v>0</v>
      </c>
      <c r="T108" s="211">
        <f t="shared" si="3"/>
        <v>0</v>
      </c>
      <c r="AR108" s="23" t="s">
        <v>197</v>
      </c>
      <c r="AT108" s="23" t="s">
        <v>224</v>
      </c>
      <c r="AU108" s="23" t="s">
        <v>84</v>
      </c>
      <c r="AY108" s="23" t="s">
        <v>165</v>
      </c>
      <c r="BE108" s="212">
        <f t="shared" si="4"/>
        <v>0</v>
      </c>
      <c r="BF108" s="212">
        <f t="shared" si="5"/>
        <v>0</v>
      </c>
      <c r="BG108" s="212">
        <f t="shared" si="6"/>
        <v>0</v>
      </c>
      <c r="BH108" s="212">
        <f t="shared" si="7"/>
        <v>0</v>
      </c>
      <c r="BI108" s="212">
        <f t="shared" si="8"/>
        <v>0</v>
      </c>
      <c r="BJ108" s="23" t="s">
        <v>24</v>
      </c>
      <c r="BK108" s="212">
        <f t="shared" si="9"/>
        <v>0</v>
      </c>
      <c r="BL108" s="23" t="s">
        <v>171</v>
      </c>
      <c r="BM108" s="23" t="s">
        <v>265</v>
      </c>
    </row>
    <row r="109" spans="2:65" s="1" customFormat="1" ht="22.5" customHeight="1">
      <c r="B109" s="40"/>
      <c r="C109" s="201" t="s">
        <v>266</v>
      </c>
      <c r="D109" s="201" t="s">
        <v>167</v>
      </c>
      <c r="E109" s="202" t="s">
        <v>267</v>
      </c>
      <c r="F109" s="203" t="s">
        <v>268</v>
      </c>
      <c r="G109" s="204" t="s">
        <v>170</v>
      </c>
      <c r="H109" s="205">
        <v>155</v>
      </c>
      <c r="I109" s="206"/>
      <c r="J109" s="207">
        <f t="shared" si="0"/>
        <v>0</v>
      </c>
      <c r="K109" s="203" t="s">
        <v>22</v>
      </c>
      <c r="L109" s="60"/>
      <c r="M109" s="208" t="s">
        <v>22</v>
      </c>
      <c r="N109" s="209" t="s">
        <v>46</v>
      </c>
      <c r="O109" s="41"/>
      <c r="P109" s="210">
        <f t="shared" si="1"/>
        <v>0</v>
      </c>
      <c r="Q109" s="210">
        <v>0</v>
      </c>
      <c r="R109" s="210">
        <f t="shared" si="2"/>
        <v>0</v>
      </c>
      <c r="S109" s="210">
        <v>0</v>
      </c>
      <c r="T109" s="211">
        <f t="shared" si="3"/>
        <v>0</v>
      </c>
      <c r="AR109" s="23" t="s">
        <v>171</v>
      </c>
      <c r="AT109" s="23" t="s">
        <v>167</v>
      </c>
      <c r="AU109" s="23" t="s">
        <v>84</v>
      </c>
      <c r="AY109" s="23" t="s">
        <v>165</v>
      </c>
      <c r="BE109" s="212">
        <f t="shared" si="4"/>
        <v>0</v>
      </c>
      <c r="BF109" s="212">
        <f t="shared" si="5"/>
        <v>0</v>
      </c>
      <c r="BG109" s="212">
        <f t="shared" si="6"/>
        <v>0</v>
      </c>
      <c r="BH109" s="212">
        <f t="shared" si="7"/>
        <v>0</v>
      </c>
      <c r="BI109" s="212">
        <f t="shared" si="8"/>
        <v>0</v>
      </c>
      <c r="BJ109" s="23" t="s">
        <v>24</v>
      </c>
      <c r="BK109" s="212">
        <f t="shared" si="9"/>
        <v>0</v>
      </c>
      <c r="BL109" s="23" t="s">
        <v>171</v>
      </c>
      <c r="BM109" s="23" t="s">
        <v>269</v>
      </c>
    </row>
    <row r="110" spans="2:65" s="1" customFormat="1" ht="22.5" customHeight="1">
      <c r="B110" s="40"/>
      <c r="C110" s="213" t="s">
        <v>270</v>
      </c>
      <c r="D110" s="213" t="s">
        <v>224</v>
      </c>
      <c r="E110" s="214" t="s">
        <v>262</v>
      </c>
      <c r="F110" s="215" t="s">
        <v>263</v>
      </c>
      <c r="G110" s="216" t="s">
        <v>264</v>
      </c>
      <c r="H110" s="217">
        <v>6.2</v>
      </c>
      <c r="I110" s="218"/>
      <c r="J110" s="219">
        <f t="shared" si="0"/>
        <v>0</v>
      </c>
      <c r="K110" s="215" t="s">
        <v>22</v>
      </c>
      <c r="L110" s="220"/>
      <c r="M110" s="221" t="s">
        <v>22</v>
      </c>
      <c r="N110" s="222" t="s">
        <v>46</v>
      </c>
      <c r="O110" s="41"/>
      <c r="P110" s="210">
        <f t="shared" si="1"/>
        <v>0</v>
      </c>
      <c r="Q110" s="210">
        <v>1E-3</v>
      </c>
      <c r="R110" s="210">
        <f t="shared" si="2"/>
        <v>6.2000000000000006E-3</v>
      </c>
      <c r="S110" s="210">
        <v>0</v>
      </c>
      <c r="T110" s="211">
        <f t="shared" si="3"/>
        <v>0</v>
      </c>
      <c r="AR110" s="23" t="s">
        <v>197</v>
      </c>
      <c r="AT110" s="23" t="s">
        <v>224</v>
      </c>
      <c r="AU110" s="23" t="s">
        <v>84</v>
      </c>
      <c r="AY110" s="23" t="s">
        <v>165</v>
      </c>
      <c r="BE110" s="212">
        <f t="shared" si="4"/>
        <v>0</v>
      </c>
      <c r="BF110" s="212">
        <f t="shared" si="5"/>
        <v>0</v>
      </c>
      <c r="BG110" s="212">
        <f t="shared" si="6"/>
        <v>0</v>
      </c>
      <c r="BH110" s="212">
        <f t="shared" si="7"/>
        <v>0</v>
      </c>
      <c r="BI110" s="212">
        <f t="shared" si="8"/>
        <v>0</v>
      </c>
      <c r="BJ110" s="23" t="s">
        <v>24</v>
      </c>
      <c r="BK110" s="212">
        <f t="shared" si="9"/>
        <v>0</v>
      </c>
      <c r="BL110" s="23" t="s">
        <v>171</v>
      </c>
      <c r="BM110" s="23" t="s">
        <v>271</v>
      </c>
    </row>
    <row r="111" spans="2:65" s="1" customFormat="1" ht="22.5" customHeight="1">
      <c r="B111" s="40"/>
      <c r="C111" s="201" t="s">
        <v>272</v>
      </c>
      <c r="D111" s="201" t="s">
        <v>167</v>
      </c>
      <c r="E111" s="202" t="s">
        <v>273</v>
      </c>
      <c r="F111" s="203" t="s">
        <v>274</v>
      </c>
      <c r="G111" s="204" t="s">
        <v>170</v>
      </c>
      <c r="H111" s="205">
        <v>1667.54</v>
      </c>
      <c r="I111" s="206"/>
      <c r="J111" s="207">
        <f t="shared" si="0"/>
        <v>0</v>
      </c>
      <c r="K111" s="203" t="s">
        <v>22</v>
      </c>
      <c r="L111" s="60"/>
      <c r="M111" s="208" t="s">
        <v>22</v>
      </c>
      <c r="N111" s="209" t="s">
        <v>46</v>
      </c>
      <c r="O111" s="41"/>
      <c r="P111" s="210">
        <f t="shared" si="1"/>
        <v>0</v>
      </c>
      <c r="Q111" s="210">
        <v>0</v>
      </c>
      <c r="R111" s="210">
        <f t="shared" si="2"/>
        <v>0</v>
      </c>
      <c r="S111" s="210">
        <v>0</v>
      </c>
      <c r="T111" s="211">
        <f t="shared" si="3"/>
        <v>0</v>
      </c>
      <c r="AR111" s="23" t="s">
        <v>171</v>
      </c>
      <c r="AT111" s="23" t="s">
        <v>167</v>
      </c>
      <c r="AU111" s="23" t="s">
        <v>84</v>
      </c>
      <c r="AY111" s="23" t="s">
        <v>165</v>
      </c>
      <c r="BE111" s="212">
        <f t="shared" si="4"/>
        <v>0</v>
      </c>
      <c r="BF111" s="212">
        <f t="shared" si="5"/>
        <v>0</v>
      </c>
      <c r="BG111" s="212">
        <f t="shared" si="6"/>
        <v>0</v>
      </c>
      <c r="BH111" s="212">
        <f t="shared" si="7"/>
        <v>0</v>
      </c>
      <c r="BI111" s="212">
        <f t="shared" si="8"/>
        <v>0</v>
      </c>
      <c r="BJ111" s="23" t="s">
        <v>24</v>
      </c>
      <c r="BK111" s="212">
        <f t="shared" si="9"/>
        <v>0</v>
      </c>
      <c r="BL111" s="23" t="s">
        <v>171</v>
      </c>
      <c r="BM111" s="23" t="s">
        <v>275</v>
      </c>
    </row>
    <row r="112" spans="2:65" s="1" customFormat="1" ht="22.5" customHeight="1">
      <c r="B112" s="40"/>
      <c r="C112" s="201" t="s">
        <v>276</v>
      </c>
      <c r="D112" s="201" t="s">
        <v>167</v>
      </c>
      <c r="E112" s="202" t="s">
        <v>277</v>
      </c>
      <c r="F112" s="203" t="s">
        <v>278</v>
      </c>
      <c r="G112" s="204" t="s">
        <v>170</v>
      </c>
      <c r="H112" s="205">
        <v>155</v>
      </c>
      <c r="I112" s="206"/>
      <c r="J112" s="207">
        <f t="shared" si="0"/>
        <v>0</v>
      </c>
      <c r="K112" s="203" t="s">
        <v>22</v>
      </c>
      <c r="L112" s="60"/>
      <c r="M112" s="208" t="s">
        <v>22</v>
      </c>
      <c r="N112" s="209" t="s">
        <v>46</v>
      </c>
      <c r="O112" s="41"/>
      <c r="P112" s="210">
        <f t="shared" si="1"/>
        <v>0</v>
      </c>
      <c r="Q112" s="210">
        <v>0</v>
      </c>
      <c r="R112" s="210">
        <f t="shared" si="2"/>
        <v>0</v>
      </c>
      <c r="S112" s="210">
        <v>0</v>
      </c>
      <c r="T112" s="211">
        <f t="shared" si="3"/>
        <v>0</v>
      </c>
      <c r="AR112" s="23" t="s">
        <v>171</v>
      </c>
      <c r="AT112" s="23" t="s">
        <v>167</v>
      </c>
      <c r="AU112" s="23" t="s">
        <v>84</v>
      </c>
      <c r="AY112" s="23" t="s">
        <v>165</v>
      </c>
      <c r="BE112" s="212">
        <f t="shared" si="4"/>
        <v>0</v>
      </c>
      <c r="BF112" s="212">
        <f t="shared" si="5"/>
        <v>0</v>
      </c>
      <c r="BG112" s="212">
        <f t="shared" si="6"/>
        <v>0</v>
      </c>
      <c r="BH112" s="212">
        <f t="shared" si="7"/>
        <v>0</v>
      </c>
      <c r="BI112" s="212">
        <f t="shared" si="8"/>
        <v>0</v>
      </c>
      <c r="BJ112" s="23" t="s">
        <v>24</v>
      </c>
      <c r="BK112" s="212">
        <f t="shared" si="9"/>
        <v>0</v>
      </c>
      <c r="BL112" s="23" t="s">
        <v>171</v>
      </c>
      <c r="BM112" s="23" t="s">
        <v>279</v>
      </c>
    </row>
    <row r="113" spans="2:65" s="1" customFormat="1" ht="22.5" customHeight="1">
      <c r="B113" s="40"/>
      <c r="C113" s="201" t="s">
        <v>280</v>
      </c>
      <c r="D113" s="201" t="s">
        <v>167</v>
      </c>
      <c r="E113" s="202" t="s">
        <v>281</v>
      </c>
      <c r="F113" s="203" t="s">
        <v>282</v>
      </c>
      <c r="G113" s="204" t="s">
        <v>170</v>
      </c>
      <c r="H113" s="205">
        <v>615</v>
      </c>
      <c r="I113" s="206"/>
      <c r="J113" s="207">
        <f t="shared" si="0"/>
        <v>0</v>
      </c>
      <c r="K113" s="203" t="s">
        <v>22</v>
      </c>
      <c r="L113" s="60"/>
      <c r="M113" s="208" t="s">
        <v>22</v>
      </c>
      <c r="N113" s="209" t="s">
        <v>46</v>
      </c>
      <c r="O113" s="41"/>
      <c r="P113" s="210">
        <f t="shared" si="1"/>
        <v>0</v>
      </c>
      <c r="Q113" s="210">
        <v>0</v>
      </c>
      <c r="R113" s="210">
        <f t="shared" si="2"/>
        <v>0</v>
      </c>
      <c r="S113" s="210">
        <v>0</v>
      </c>
      <c r="T113" s="211">
        <f t="shared" si="3"/>
        <v>0</v>
      </c>
      <c r="AR113" s="23" t="s">
        <v>171</v>
      </c>
      <c r="AT113" s="23" t="s">
        <v>167</v>
      </c>
      <c r="AU113" s="23" t="s">
        <v>84</v>
      </c>
      <c r="AY113" s="23" t="s">
        <v>165</v>
      </c>
      <c r="BE113" s="212">
        <f t="shared" si="4"/>
        <v>0</v>
      </c>
      <c r="BF113" s="212">
        <f t="shared" si="5"/>
        <v>0</v>
      </c>
      <c r="BG113" s="212">
        <f t="shared" si="6"/>
        <v>0</v>
      </c>
      <c r="BH113" s="212">
        <f t="shared" si="7"/>
        <v>0</v>
      </c>
      <c r="BI113" s="212">
        <f t="shared" si="8"/>
        <v>0</v>
      </c>
      <c r="BJ113" s="23" t="s">
        <v>24</v>
      </c>
      <c r="BK113" s="212">
        <f t="shared" si="9"/>
        <v>0</v>
      </c>
      <c r="BL113" s="23" t="s">
        <v>171</v>
      </c>
      <c r="BM113" s="23" t="s">
        <v>283</v>
      </c>
    </row>
    <row r="114" spans="2:65" s="1" customFormat="1" ht="22.5" customHeight="1">
      <c r="B114" s="40"/>
      <c r="C114" s="201" t="s">
        <v>284</v>
      </c>
      <c r="D114" s="201" t="s">
        <v>167</v>
      </c>
      <c r="E114" s="202" t="s">
        <v>285</v>
      </c>
      <c r="F114" s="203" t="s">
        <v>286</v>
      </c>
      <c r="G114" s="204" t="s">
        <v>170</v>
      </c>
      <c r="H114" s="205">
        <v>155</v>
      </c>
      <c r="I114" s="206"/>
      <c r="J114" s="207">
        <f t="shared" si="0"/>
        <v>0</v>
      </c>
      <c r="K114" s="203" t="s">
        <v>22</v>
      </c>
      <c r="L114" s="60"/>
      <c r="M114" s="208" t="s">
        <v>22</v>
      </c>
      <c r="N114" s="209" t="s">
        <v>46</v>
      </c>
      <c r="O114" s="41"/>
      <c r="P114" s="210">
        <f t="shared" si="1"/>
        <v>0</v>
      </c>
      <c r="Q114" s="210">
        <v>0</v>
      </c>
      <c r="R114" s="210">
        <f t="shared" si="2"/>
        <v>0</v>
      </c>
      <c r="S114" s="210">
        <v>0</v>
      </c>
      <c r="T114" s="211">
        <f t="shared" si="3"/>
        <v>0</v>
      </c>
      <c r="AR114" s="23" t="s">
        <v>171</v>
      </c>
      <c r="AT114" s="23" t="s">
        <v>167</v>
      </c>
      <c r="AU114" s="23" t="s">
        <v>84</v>
      </c>
      <c r="AY114" s="23" t="s">
        <v>165</v>
      </c>
      <c r="BE114" s="212">
        <f t="shared" si="4"/>
        <v>0</v>
      </c>
      <c r="BF114" s="212">
        <f t="shared" si="5"/>
        <v>0</v>
      </c>
      <c r="BG114" s="212">
        <f t="shared" si="6"/>
        <v>0</v>
      </c>
      <c r="BH114" s="212">
        <f t="shared" si="7"/>
        <v>0</v>
      </c>
      <c r="BI114" s="212">
        <f t="shared" si="8"/>
        <v>0</v>
      </c>
      <c r="BJ114" s="23" t="s">
        <v>24</v>
      </c>
      <c r="BK114" s="212">
        <f t="shared" si="9"/>
        <v>0</v>
      </c>
      <c r="BL114" s="23" t="s">
        <v>171</v>
      </c>
      <c r="BM114" s="23" t="s">
        <v>287</v>
      </c>
    </row>
    <row r="115" spans="2:65" s="1" customFormat="1" ht="31.5" customHeight="1">
      <c r="B115" s="40"/>
      <c r="C115" s="201" t="s">
        <v>288</v>
      </c>
      <c r="D115" s="201" t="s">
        <v>167</v>
      </c>
      <c r="E115" s="202" t="s">
        <v>289</v>
      </c>
      <c r="F115" s="203" t="s">
        <v>290</v>
      </c>
      <c r="G115" s="204" t="s">
        <v>170</v>
      </c>
      <c r="H115" s="205">
        <v>615</v>
      </c>
      <c r="I115" s="206"/>
      <c r="J115" s="207">
        <f t="shared" si="0"/>
        <v>0</v>
      </c>
      <c r="K115" s="203" t="s">
        <v>22</v>
      </c>
      <c r="L115" s="60"/>
      <c r="M115" s="208" t="s">
        <v>22</v>
      </c>
      <c r="N115" s="209" t="s">
        <v>46</v>
      </c>
      <c r="O115" s="41"/>
      <c r="P115" s="210">
        <f t="shared" si="1"/>
        <v>0</v>
      </c>
      <c r="Q115" s="210">
        <v>0</v>
      </c>
      <c r="R115" s="210">
        <f t="shared" si="2"/>
        <v>0</v>
      </c>
      <c r="S115" s="210">
        <v>0</v>
      </c>
      <c r="T115" s="211">
        <f t="shared" si="3"/>
        <v>0</v>
      </c>
      <c r="AR115" s="23" t="s">
        <v>171</v>
      </c>
      <c r="AT115" s="23" t="s">
        <v>167</v>
      </c>
      <c r="AU115" s="23" t="s">
        <v>84</v>
      </c>
      <c r="AY115" s="23" t="s">
        <v>165</v>
      </c>
      <c r="BE115" s="212">
        <f t="shared" si="4"/>
        <v>0</v>
      </c>
      <c r="BF115" s="212">
        <f t="shared" si="5"/>
        <v>0</v>
      </c>
      <c r="BG115" s="212">
        <f t="shared" si="6"/>
        <v>0</v>
      </c>
      <c r="BH115" s="212">
        <f t="shared" si="7"/>
        <v>0</v>
      </c>
      <c r="BI115" s="212">
        <f t="shared" si="8"/>
        <v>0</v>
      </c>
      <c r="BJ115" s="23" t="s">
        <v>24</v>
      </c>
      <c r="BK115" s="212">
        <f t="shared" si="9"/>
        <v>0</v>
      </c>
      <c r="BL115" s="23" t="s">
        <v>171</v>
      </c>
      <c r="BM115" s="23" t="s">
        <v>291</v>
      </c>
    </row>
    <row r="116" spans="2:65" s="1" customFormat="1" ht="31.5" customHeight="1">
      <c r="B116" s="40"/>
      <c r="C116" s="201" t="s">
        <v>292</v>
      </c>
      <c r="D116" s="201" t="s">
        <v>167</v>
      </c>
      <c r="E116" s="202" t="s">
        <v>293</v>
      </c>
      <c r="F116" s="203" t="s">
        <v>294</v>
      </c>
      <c r="G116" s="204" t="s">
        <v>170</v>
      </c>
      <c r="H116" s="205">
        <v>155</v>
      </c>
      <c r="I116" s="206"/>
      <c r="J116" s="207">
        <f t="shared" si="0"/>
        <v>0</v>
      </c>
      <c r="K116" s="203" t="s">
        <v>22</v>
      </c>
      <c r="L116" s="60"/>
      <c r="M116" s="208" t="s">
        <v>22</v>
      </c>
      <c r="N116" s="209" t="s">
        <v>46</v>
      </c>
      <c r="O116" s="41"/>
      <c r="P116" s="210">
        <f t="shared" si="1"/>
        <v>0</v>
      </c>
      <c r="Q116" s="210">
        <v>0</v>
      </c>
      <c r="R116" s="210">
        <f t="shared" si="2"/>
        <v>0</v>
      </c>
      <c r="S116" s="210">
        <v>0</v>
      </c>
      <c r="T116" s="211">
        <f t="shared" si="3"/>
        <v>0</v>
      </c>
      <c r="AR116" s="23" t="s">
        <v>171</v>
      </c>
      <c r="AT116" s="23" t="s">
        <v>167</v>
      </c>
      <c r="AU116" s="23" t="s">
        <v>84</v>
      </c>
      <c r="AY116" s="23" t="s">
        <v>165</v>
      </c>
      <c r="BE116" s="212">
        <f t="shared" si="4"/>
        <v>0</v>
      </c>
      <c r="BF116" s="212">
        <f t="shared" si="5"/>
        <v>0</v>
      </c>
      <c r="BG116" s="212">
        <f t="shared" si="6"/>
        <v>0</v>
      </c>
      <c r="BH116" s="212">
        <f t="shared" si="7"/>
        <v>0</v>
      </c>
      <c r="BI116" s="212">
        <f t="shared" si="8"/>
        <v>0</v>
      </c>
      <c r="BJ116" s="23" t="s">
        <v>24</v>
      </c>
      <c r="BK116" s="212">
        <f t="shared" si="9"/>
        <v>0</v>
      </c>
      <c r="BL116" s="23" t="s">
        <v>171</v>
      </c>
      <c r="BM116" s="23" t="s">
        <v>295</v>
      </c>
    </row>
    <row r="117" spans="2:65" s="1" customFormat="1" ht="22.5" customHeight="1">
      <c r="B117" s="40"/>
      <c r="C117" s="201" t="s">
        <v>296</v>
      </c>
      <c r="D117" s="201" t="s">
        <v>167</v>
      </c>
      <c r="E117" s="202" t="s">
        <v>297</v>
      </c>
      <c r="F117" s="203" t="s">
        <v>298</v>
      </c>
      <c r="G117" s="204" t="s">
        <v>170</v>
      </c>
      <c r="H117" s="205">
        <v>615</v>
      </c>
      <c r="I117" s="206"/>
      <c r="J117" s="207">
        <f t="shared" si="0"/>
        <v>0</v>
      </c>
      <c r="K117" s="203" t="s">
        <v>22</v>
      </c>
      <c r="L117" s="60"/>
      <c r="M117" s="208" t="s">
        <v>22</v>
      </c>
      <c r="N117" s="209" t="s">
        <v>46</v>
      </c>
      <c r="O117" s="41"/>
      <c r="P117" s="210">
        <f t="shared" si="1"/>
        <v>0</v>
      </c>
      <c r="Q117" s="210">
        <v>0</v>
      </c>
      <c r="R117" s="210">
        <f t="shared" si="2"/>
        <v>0</v>
      </c>
      <c r="S117" s="210">
        <v>0</v>
      </c>
      <c r="T117" s="211">
        <f t="shared" si="3"/>
        <v>0</v>
      </c>
      <c r="AR117" s="23" t="s">
        <v>171</v>
      </c>
      <c r="AT117" s="23" t="s">
        <v>167</v>
      </c>
      <c r="AU117" s="23" t="s">
        <v>84</v>
      </c>
      <c r="AY117" s="23" t="s">
        <v>165</v>
      </c>
      <c r="BE117" s="212">
        <f t="shared" si="4"/>
        <v>0</v>
      </c>
      <c r="BF117" s="212">
        <f t="shared" si="5"/>
        <v>0</v>
      </c>
      <c r="BG117" s="212">
        <f t="shared" si="6"/>
        <v>0</v>
      </c>
      <c r="BH117" s="212">
        <f t="shared" si="7"/>
        <v>0</v>
      </c>
      <c r="BI117" s="212">
        <f t="shared" si="8"/>
        <v>0</v>
      </c>
      <c r="BJ117" s="23" t="s">
        <v>24</v>
      </c>
      <c r="BK117" s="212">
        <f t="shared" si="9"/>
        <v>0</v>
      </c>
      <c r="BL117" s="23" t="s">
        <v>171</v>
      </c>
      <c r="BM117" s="23" t="s">
        <v>299</v>
      </c>
    </row>
    <row r="118" spans="2:65" s="1" customFormat="1" ht="22.5" customHeight="1">
      <c r="B118" s="40"/>
      <c r="C118" s="201" t="s">
        <v>300</v>
      </c>
      <c r="D118" s="201" t="s">
        <v>167</v>
      </c>
      <c r="E118" s="202" t="s">
        <v>301</v>
      </c>
      <c r="F118" s="203" t="s">
        <v>302</v>
      </c>
      <c r="G118" s="204" t="s">
        <v>170</v>
      </c>
      <c r="H118" s="205">
        <v>155</v>
      </c>
      <c r="I118" s="206"/>
      <c r="J118" s="207">
        <f t="shared" si="0"/>
        <v>0</v>
      </c>
      <c r="K118" s="203" t="s">
        <v>22</v>
      </c>
      <c r="L118" s="60"/>
      <c r="M118" s="208" t="s">
        <v>22</v>
      </c>
      <c r="N118" s="209" t="s">
        <v>46</v>
      </c>
      <c r="O118" s="41"/>
      <c r="P118" s="210">
        <f t="shared" si="1"/>
        <v>0</v>
      </c>
      <c r="Q118" s="210">
        <v>0</v>
      </c>
      <c r="R118" s="210">
        <f t="shared" si="2"/>
        <v>0</v>
      </c>
      <c r="S118" s="210">
        <v>0</v>
      </c>
      <c r="T118" s="211">
        <f t="shared" si="3"/>
        <v>0</v>
      </c>
      <c r="AR118" s="23" t="s">
        <v>171</v>
      </c>
      <c r="AT118" s="23" t="s">
        <v>167</v>
      </c>
      <c r="AU118" s="23" t="s">
        <v>84</v>
      </c>
      <c r="AY118" s="23" t="s">
        <v>165</v>
      </c>
      <c r="BE118" s="212">
        <f t="shared" si="4"/>
        <v>0</v>
      </c>
      <c r="BF118" s="212">
        <f t="shared" si="5"/>
        <v>0</v>
      </c>
      <c r="BG118" s="212">
        <f t="shared" si="6"/>
        <v>0</v>
      </c>
      <c r="BH118" s="212">
        <f t="shared" si="7"/>
        <v>0</v>
      </c>
      <c r="BI118" s="212">
        <f t="shared" si="8"/>
        <v>0</v>
      </c>
      <c r="BJ118" s="23" t="s">
        <v>24</v>
      </c>
      <c r="BK118" s="212">
        <f t="shared" si="9"/>
        <v>0</v>
      </c>
      <c r="BL118" s="23" t="s">
        <v>171</v>
      </c>
      <c r="BM118" s="23" t="s">
        <v>303</v>
      </c>
    </row>
    <row r="119" spans="2:65" s="11" customFormat="1" ht="29.85" customHeight="1">
      <c r="B119" s="184"/>
      <c r="C119" s="185"/>
      <c r="D119" s="198" t="s">
        <v>74</v>
      </c>
      <c r="E119" s="199" t="s">
        <v>183</v>
      </c>
      <c r="F119" s="199" t="s">
        <v>304</v>
      </c>
      <c r="G119" s="185"/>
      <c r="H119" s="185"/>
      <c r="I119" s="188"/>
      <c r="J119" s="200">
        <f>BK119</f>
        <v>0</v>
      </c>
      <c r="K119" s="185"/>
      <c r="L119" s="190"/>
      <c r="M119" s="191"/>
      <c r="N119" s="192"/>
      <c r="O119" s="192"/>
      <c r="P119" s="193">
        <f>SUM(P120:P124)</f>
        <v>0</v>
      </c>
      <c r="Q119" s="192"/>
      <c r="R119" s="193">
        <f>SUM(R120:R124)</f>
        <v>5.2661796000000001</v>
      </c>
      <c r="S119" s="192"/>
      <c r="T119" s="194">
        <f>SUM(T120:T124)</f>
        <v>0</v>
      </c>
      <c r="AR119" s="195" t="s">
        <v>24</v>
      </c>
      <c r="AT119" s="196" t="s">
        <v>74</v>
      </c>
      <c r="AU119" s="196" t="s">
        <v>24</v>
      </c>
      <c r="AY119" s="195" t="s">
        <v>165</v>
      </c>
      <c r="BK119" s="197">
        <f>SUM(BK120:BK124)</f>
        <v>0</v>
      </c>
    </row>
    <row r="120" spans="2:65" s="1" customFormat="1" ht="22.5" customHeight="1">
      <c r="B120" s="40"/>
      <c r="C120" s="201" t="s">
        <v>305</v>
      </c>
      <c r="D120" s="201" t="s">
        <v>167</v>
      </c>
      <c r="E120" s="202" t="s">
        <v>306</v>
      </c>
      <c r="F120" s="203" t="s">
        <v>307</v>
      </c>
      <c r="G120" s="204" t="s">
        <v>170</v>
      </c>
      <c r="H120" s="205">
        <v>1665.25</v>
      </c>
      <c r="I120" s="206"/>
      <c r="J120" s="207">
        <f>ROUND(I120*H120,2)</f>
        <v>0</v>
      </c>
      <c r="K120" s="203" t="s">
        <v>22</v>
      </c>
      <c r="L120" s="60"/>
      <c r="M120" s="208" t="s">
        <v>22</v>
      </c>
      <c r="N120" s="209" t="s">
        <v>46</v>
      </c>
      <c r="O120" s="41"/>
      <c r="P120" s="210">
        <f>O120*H120</f>
        <v>0</v>
      </c>
      <c r="Q120" s="210">
        <v>0</v>
      </c>
      <c r="R120" s="210">
        <f>Q120*H120</f>
        <v>0</v>
      </c>
      <c r="S120" s="210">
        <v>0</v>
      </c>
      <c r="T120" s="211">
        <f>S120*H120</f>
        <v>0</v>
      </c>
      <c r="AR120" s="23" t="s">
        <v>171</v>
      </c>
      <c r="AT120" s="23" t="s">
        <v>167</v>
      </c>
      <c r="AU120" s="23" t="s">
        <v>84</v>
      </c>
      <c r="AY120" s="23" t="s">
        <v>165</v>
      </c>
      <c r="BE120" s="212">
        <f>IF(N120="základní",J120,0)</f>
        <v>0</v>
      </c>
      <c r="BF120" s="212">
        <f>IF(N120="snížená",J120,0)</f>
        <v>0</v>
      </c>
      <c r="BG120" s="212">
        <f>IF(N120="zákl. přenesená",J120,0)</f>
        <v>0</v>
      </c>
      <c r="BH120" s="212">
        <f>IF(N120="sníž. přenesená",J120,0)</f>
        <v>0</v>
      </c>
      <c r="BI120" s="212">
        <f>IF(N120="nulová",J120,0)</f>
        <v>0</v>
      </c>
      <c r="BJ120" s="23" t="s">
        <v>24</v>
      </c>
      <c r="BK120" s="212">
        <f>ROUND(I120*H120,2)</f>
        <v>0</v>
      </c>
      <c r="BL120" s="23" t="s">
        <v>171</v>
      </c>
      <c r="BM120" s="23" t="s">
        <v>308</v>
      </c>
    </row>
    <row r="121" spans="2:65" s="1" customFormat="1" ht="22.5" customHeight="1">
      <c r="B121" s="40"/>
      <c r="C121" s="201" t="s">
        <v>309</v>
      </c>
      <c r="D121" s="201" t="s">
        <v>167</v>
      </c>
      <c r="E121" s="202" t="s">
        <v>310</v>
      </c>
      <c r="F121" s="203" t="s">
        <v>311</v>
      </c>
      <c r="G121" s="204" t="s">
        <v>170</v>
      </c>
      <c r="H121" s="205">
        <v>778.82</v>
      </c>
      <c r="I121" s="206"/>
      <c r="J121" s="207">
        <f>ROUND(I121*H121,2)</f>
        <v>0</v>
      </c>
      <c r="K121" s="203" t="s">
        <v>22</v>
      </c>
      <c r="L121" s="60"/>
      <c r="M121" s="208" t="s">
        <v>22</v>
      </c>
      <c r="N121" s="209" t="s">
        <v>46</v>
      </c>
      <c r="O121" s="41"/>
      <c r="P121" s="210">
        <f>O121*H121</f>
        <v>0</v>
      </c>
      <c r="Q121" s="210">
        <v>0</v>
      </c>
      <c r="R121" s="210">
        <f>Q121*H121</f>
        <v>0</v>
      </c>
      <c r="S121" s="210">
        <v>0</v>
      </c>
      <c r="T121" s="211">
        <f>S121*H121</f>
        <v>0</v>
      </c>
      <c r="AR121" s="23" t="s">
        <v>171</v>
      </c>
      <c r="AT121" s="23" t="s">
        <v>167</v>
      </c>
      <c r="AU121" s="23" t="s">
        <v>84</v>
      </c>
      <c r="AY121" s="23" t="s">
        <v>165</v>
      </c>
      <c r="BE121" s="212">
        <f>IF(N121="základní",J121,0)</f>
        <v>0</v>
      </c>
      <c r="BF121" s="212">
        <f>IF(N121="snížená",J121,0)</f>
        <v>0</v>
      </c>
      <c r="BG121" s="212">
        <f>IF(N121="zákl. přenesená",J121,0)</f>
        <v>0</v>
      </c>
      <c r="BH121" s="212">
        <f>IF(N121="sníž. přenesená",J121,0)</f>
        <v>0</v>
      </c>
      <c r="BI121" s="212">
        <f>IF(N121="nulová",J121,0)</f>
        <v>0</v>
      </c>
      <c r="BJ121" s="23" t="s">
        <v>24</v>
      </c>
      <c r="BK121" s="212">
        <f>ROUND(I121*H121,2)</f>
        <v>0</v>
      </c>
      <c r="BL121" s="23" t="s">
        <v>171</v>
      </c>
      <c r="BM121" s="23" t="s">
        <v>312</v>
      </c>
    </row>
    <row r="122" spans="2:65" s="1" customFormat="1" ht="22.5" customHeight="1">
      <c r="B122" s="40"/>
      <c r="C122" s="201" t="s">
        <v>313</v>
      </c>
      <c r="D122" s="201" t="s">
        <v>167</v>
      </c>
      <c r="E122" s="202" t="s">
        <v>314</v>
      </c>
      <c r="F122" s="203" t="s">
        <v>315</v>
      </c>
      <c r="G122" s="204" t="s">
        <v>170</v>
      </c>
      <c r="H122" s="205">
        <v>793.94</v>
      </c>
      <c r="I122" s="206"/>
      <c r="J122" s="207">
        <f>ROUND(I122*H122,2)</f>
        <v>0</v>
      </c>
      <c r="K122" s="203" t="s">
        <v>22</v>
      </c>
      <c r="L122" s="60"/>
      <c r="M122" s="208" t="s">
        <v>22</v>
      </c>
      <c r="N122" s="209" t="s">
        <v>46</v>
      </c>
      <c r="O122" s="41"/>
      <c r="P122" s="210">
        <f>O122*H122</f>
        <v>0</v>
      </c>
      <c r="Q122" s="210">
        <v>6.0099999999999997E-3</v>
      </c>
      <c r="R122" s="210">
        <f>Q122*H122</f>
        <v>4.7715794000000002</v>
      </c>
      <c r="S122" s="210">
        <v>0</v>
      </c>
      <c r="T122" s="211">
        <f>S122*H122</f>
        <v>0</v>
      </c>
      <c r="AR122" s="23" t="s">
        <v>171</v>
      </c>
      <c r="AT122" s="23" t="s">
        <v>167</v>
      </c>
      <c r="AU122" s="23" t="s">
        <v>84</v>
      </c>
      <c r="AY122" s="23" t="s">
        <v>165</v>
      </c>
      <c r="BE122" s="212">
        <f>IF(N122="základní",J122,0)</f>
        <v>0</v>
      </c>
      <c r="BF122" s="212">
        <f>IF(N122="snížená",J122,0)</f>
        <v>0</v>
      </c>
      <c r="BG122" s="212">
        <f>IF(N122="zákl. přenesená",J122,0)</f>
        <v>0</v>
      </c>
      <c r="BH122" s="212">
        <f>IF(N122="sníž. přenesená",J122,0)</f>
        <v>0</v>
      </c>
      <c r="BI122" s="212">
        <f>IF(N122="nulová",J122,0)</f>
        <v>0</v>
      </c>
      <c r="BJ122" s="23" t="s">
        <v>24</v>
      </c>
      <c r="BK122" s="212">
        <f>ROUND(I122*H122,2)</f>
        <v>0</v>
      </c>
      <c r="BL122" s="23" t="s">
        <v>171</v>
      </c>
      <c r="BM122" s="23" t="s">
        <v>316</v>
      </c>
    </row>
    <row r="123" spans="2:65" s="1" customFormat="1" ht="22.5" customHeight="1">
      <c r="B123" s="40"/>
      <c r="C123" s="201" t="s">
        <v>317</v>
      </c>
      <c r="D123" s="201" t="s">
        <v>167</v>
      </c>
      <c r="E123" s="202" t="s">
        <v>318</v>
      </c>
      <c r="F123" s="203" t="s">
        <v>319</v>
      </c>
      <c r="G123" s="204" t="s">
        <v>170</v>
      </c>
      <c r="H123" s="205">
        <v>810.82</v>
      </c>
      <c r="I123" s="206"/>
      <c r="J123" s="207">
        <f>ROUND(I123*H123,2)</f>
        <v>0</v>
      </c>
      <c r="K123" s="203" t="s">
        <v>22</v>
      </c>
      <c r="L123" s="60"/>
      <c r="M123" s="208" t="s">
        <v>22</v>
      </c>
      <c r="N123" s="209" t="s">
        <v>46</v>
      </c>
      <c r="O123" s="41"/>
      <c r="P123" s="210">
        <f>O123*H123</f>
        <v>0</v>
      </c>
      <c r="Q123" s="210">
        <v>6.0999999999999997E-4</v>
      </c>
      <c r="R123" s="210">
        <f>Q123*H123</f>
        <v>0.49460019999999999</v>
      </c>
      <c r="S123" s="210">
        <v>0</v>
      </c>
      <c r="T123" s="211">
        <f>S123*H123</f>
        <v>0</v>
      </c>
      <c r="AR123" s="23" t="s">
        <v>171</v>
      </c>
      <c r="AT123" s="23" t="s">
        <v>167</v>
      </c>
      <c r="AU123" s="23" t="s">
        <v>84</v>
      </c>
      <c r="AY123" s="23" t="s">
        <v>165</v>
      </c>
      <c r="BE123" s="212">
        <f>IF(N123="základní",J123,0)</f>
        <v>0</v>
      </c>
      <c r="BF123" s="212">
        <f>IF(N123="snížená",J123,0)</f>
        <v>0</v>
      </c>
      <c r="BG123" s="212">
        <f>IF(N123="zákl. přenesená",J123,0)</f>
        <v>0</v>
      </c>
      <c r="BH123" s="212">
        <f>IF(N123="sníž. přenesená",J123,0)</f>
        <v>0</v>
      </c>
      <c r="BI123" s="212">
        <f>IF(N123="nulová",J123,0)</f>
        <v>0</v>
      </c>
      <c r="BJ123" s="23" t="s">
        <v>24</v>
      </c>
      <c r="BK123" s="212">
        <f>ROUND(I123*H123,2)</f>
        <v>0</v>
      </c>
      <c r="BL123" s="23" t="s">
        <v>171</v>
      </c>
      <c r="BM123" s="23" t="s">
        <v>320</v>
      </c>
    </row>
    <row r="124" spans="2:65" s="1" customFormat="1" ht="31.5" customHeight="1">
      <c r="B124" s="40"/>
      <c r="C124" s="201" t="s">
        <v>321</v>
      </c>
      <c r="D124" s="201" t="s">
        <v>167</v>
      </c>
      <c r="E124" s="202" t="s">
        <v>322</v>
      </c>
      <c r="F124" s="203" t="s">
        <v>323</v>
      </c>
      <c r="G124" s="204" t="s">
        <v>170</v>
      </c>
      <c r="H124" s="205">
        <v>796</v>
      </c>
      <c r="I124" s="206"/>
      <c r="J124" s="207">
        <f>ROUND(I124*H124,2)</f>
        <v>0</v>
      </c>
      <c r="K124" s="203" t="s">
        <v>22</v>
      </c>
      <c r="L124" s="60"/>
      <c r="M124" s="208" t="s">
        <v>22</v>
      </c>
      <c r="N124" s="209" t="s">
        <v>46</v>
      </c>
      <c r="O124" s="41"/>
      <c r="P124" s="210">
        <f>O124*H124</f>
        <v>0</v>
      </c>
      <c r="Q124" s="210">
        <v>0</v>
      </c>
      <c r="R124" s="210">
        <f>Q124*H124</f>
        <v>0</v>
      </c>
      <c r="S124" s="210">
        <v>0</v>
      </c>
      <c r="T124" s="211">
        <f>S124*H124</f>
        <v>0</v>
      </c>
      <c r="AR124" s="23" t="s">
        <v>171</v>
      </c>
      <c r="AT124" s="23" t="s">
        <v>167</v>
      </c>
      <c r="AU124" s="23" t="s">
        <v>84</v>
      </c>
      <c r="AY124" s="23" t="s">
        <v>165</v>
      </c>
      <c r="BE124" s="212">
        <f>IF(N124="základní",J124,0)</f>
        <v>0</v>
      </c>
      <c r="BF124" s="212">
        <f>IF(N124="snížená",J124,0)</f>
        <v>0</v>
      </c>
      <c r="BG124" s="212">
        <f>IF(N124="zákl. přenesená",J124,0)</f>
        <v>0</v>
      </c>
      <c r="BH124" s="212">
        <f>IF(N124="sníž. přenesená",J124,0)</f>
        <v>0</v>
      </c>
      <c r="BI124" s="212">
        <f>IF(N124="nulová",J124,0)</f>
        <v>0</v>
      </c>
      <c r="BJ124" s="23" t="s">
        <v>24</v>
      </c>
      <c r="BK124" s="212">
        <f>ROUND(I124*H124,2)</f>
        <v>0</v>
      </c>
      <c r="BL124" s="23" t="s">
        <v>171</v>
      </c>
      <c r="BM124" s="23" t="s">
        <v>324</v>
      </c>
    </row>
    <row r="125" spans="2:65" s="11" customFormat="1" ht="29.85" customHeight="1">
      <c r="B125" s="184"/>
      <c r="C125" s="185"/>
      <c r="D125" s="198" t="s">
        <v>74</v>
      </c>
      <c r="E125" s="199" t="s">
        <v>201</v>
      </c>
      <c r="F125" s="199" t="s">
        <v>325</v>
      </c>
      <c r="G125" s="185"/>
      <c r="H125" s="185"/>
      <c r="I125" s="188"/>
      <c r="J125" s="200">
        <f>BK125</f>
        <v>0</v>
      </c>
      <c r="K125" s="185"/>
      <c r="L125" s="190"/>
      <c r="M125" s="191"/>
      <c r="N125" s="192"/>
      <c r="O125" s="192"/>
      <c r="P125" s="193">
        <f>SUM(P126:P136)</f>
        <v>0</v>
      </c>
      <c r="Q125" s="192"/>
      <c r="R125" s="193">
        <f>SUM(R126:R136)</f>
        <v>12.365491899999999</v>
      </c>
      <c r="S125" s="192"/>
      <c r="T125" s="194">
        <f>SUM(T126:T136)</f>
        <v>21.224880000000002</v>
      </c>
      <c r="AR125" s="195" t="s">
        <v>24</v>
      </c>
      <c r="AT125" s="196" t="s">
        <v>74</v>
      </c>
      <c r="AU125" s="196" t="s">
        <v>24</v>
      </c>
      <c r="AY125" s="195" t="s">
        <v>165</v>
      </c>
      <c r="BK125" s="197">
        <f>SUM(BK126:BK136)</f>
        <v>0</v>
      </c>
    </row>
    <row r="126" spans="2:65" s="1" customFormat="1" ht="31.5" customHeight="1">
      <c r="B126" s="40"/>
      <c r="C126" s="201" t="s">
        <v>326</v>
      </c>
      <c r="D126" s="201" t="s">
        <v>167</v>
      </c>
      <c r="E126" s="202" t="s">
        <v>327</v>
      </c>
      <c r="F126" s="203" t="s">
        <v>328</v>
      </c>
      <c r="G126" s="204" t="s">
        <v>190</v>
      </c>
      <c r="H126" s="205">
        <v>47</v>
      </c>
      <c r="I126" s="206"/>
      <c r="J126" s="207">
        <f t="shared" ref="J126:J136" si="10">ROUND(I126*H126,2)</f>
        <v>0</v>
      </c>
      <c r="K126" s="203" t="s">
        <v>22</v>
      </c>
      <c r="L126" s="60"/>
      <c r="M126" s="208" t="s">
        <v>22</v>
      </c>
      <c r="N126" s="209" t="s">
        <v>46</v>
      </c>
      <c r="O126" s="41"/>
      <c r="P126" s="210">
        <f t="shared" ref="P126:P136" si="11">O126*H126</f>
        <v>0</v>
      </c>
      <c r="Q126" s="210">
        <v>8.0879999999999994E-2</v>
      </c>
      <c r="R126" s="210">
        <f t="shared" ref="R126:R136" si="12">Q126*H126</f>
        <v>3.8013599999999999</v>
      </c>
      <c r="S126" s="210">
        <v>0</v>
      </c>
      <c r="T126" s="211">
        <f t="shared" ref="T126:T136" si="13">S126*H126</f>
        <v>0</v>
      </c>
      <c r="AR126" s="23" t="s">
        <v>171</v>
      </c>
      <c r="AT126" s="23" t="s">
        <v>167</v>
      </c>
      <c r="AU126" s="23" t="s">
        <v>84</v>
      </c>
      <c r="AY126" s="23" t="s">
        <v>165</v>
      </c>
      <c r="BE126" s="212">
        <f t="shared" ref="BE126:BE136" si="14">IF(N126="základní",J126,0)</f>
        <v>0</v>
      </c>
      <c r="BF126" s="212">
        <f t="shared" ref="BF126:BF136" si="15">IF(N126="snížená",J126,0)</f>
        <v>0</v>
      </c>
      <c r="BG126" s="212">
        <f t="shared" ref="BG126:BG136" si="16">IF(N126="zákl. přenesená",J126,0)</f>
        <v>0</v>
      </c>
      <c r="BH126" s="212">
        <f t="shared" ref="BH126:BH136" si="17">IF(N126="sníž. přenesená",J126,0)</f>
        <v>0</v>
      </c>
      <c r="BI126" s="212">
        <f t="shared" ref="BI126:BI136" si="18">IF(N126="nulová",J126,0)</f>
        <v>0</v>
      </c>
      <c r="BJ126" s="23" t="s">
        <v>24</v>
      </c>
      <c r="BK126" s="212">
        <f t="shared" ref="BK126:BK136" si="19">ROUND(I126*H126,2)</f>
        <v>0</v>
      </c>
      <c r="BL126" s="23" t="s">
        <v>171</v>
      </c>
      <c r="BM126" s="23" t="s">
        <v>329</v>
      </c>
    </row>
    <row r="127" spans="2:65" s="1" customFormat="1" ht="22.5" customHeight="1">
      <c r="B127" s="40"/>
      <c r="C127" s="213" t="s">
        <v>330</v>
      </c>
      <c r="D127" s="213" t="s">
        <v>224</v>
      </c>
      <c r="E127" s="214" t="s">
        <v>331</v>
      </c>
      <c r="F127" s="215" t="s">
        <v>332</v>
      </c>
      <c r="G127" s="216" t="s">
        <v>333</v>
      </c>
      <c r="H127" s="217">
        <v>94.94</v>
      </c>
      <c r="I127" s="218"/>
      <c r="J127" s="219">
        <f t="shared" si="10"/>
        <v>0</v>
      </c>
      <c r="K127" s="215" t="s">
        <v>22</v>
      </c>
      <c r="L127" s="220"/>
      <c r="M127" s="221" t="s">
        <v>22</v>
      </c>
      <c r="N127" s="222" t="s">
        <v>46</v>
      </c>
      <c r="O127" s="41"/>
      <c r="P127" s="210">
        <f t="shared" si="11"/>
        <v>0</v>
      </c>
      <c r="Q127" s="210">
        <v>2.3E-2</v>
      </c>
      <c r="R127" s="210">
        <f t="shared" si="12"/>
        <v>2.1836199999999999</v>
      </c>
      <c r="S127" s="210">
        <v>0</v>
      </c>
      <c r="T127" s="211">
        <f t="shared" si="13"/>
        <v>0</v>
      </c>
      <c r="AR127" s="23" t="s">
        <v>197</v>
      </c>
      <c r="AT127" s="23" t="s">
        <v>224</v>
      </c>
      <c r="AU127" s="23" t="s">
        <v>84</v>
      </c>
      <c r="AY127" s="23" t="s">
        <v>165</v>
      </c>
      <c r="BE127" s="212">
        <f t="shared" si="14"/>
        <v>0</v>
      </c>
      <c r="BF127" s="212">
        <f t="shared" si="15"/>
        <v>0</v>
      </c>
      <c r="BG127" s="212">
        <f t="shared" si="16"/>
        <v>0</v>
      </c>
      <c r="BH127" s="212">
        <f t="shared" si="17"/>
        <v>0</v>
      </c>
      <c r="BI127" s="212">
        <f t="shared" si="18"/>
        <v>0</v>
      </c>
      <c r="BJ127" s="23" t="s">
        <v>24</v>
      </c>
      <c r="BK127" s="212">
        <f t="shared" si="19"/>
        <v>0</v>
      </c>
      <c r="BL127" s="23" t="s">
        <v>171</v>
      </c>
      <c r="BM127" s="23" t="s">
        <v>334</v>
      </c>
    </row>
    <row r="128" spans="2:65" s="1" customFormat="1" ht="31.5" customHeight="1">
      <c r="B128" s="40"/>
      <c r="C128" s="201" t="s">
        <v>335</v>
      </c>
      <c r="D128" s="201" t="s">
        <v>167</v>
      </c>
      <c r="E128" s="202" t="s">
        <v>336</v>
      </c>
      <c r="F128" s="203" t="s">
        <v>337</v>
      </c>
      <c r="G128" s="204" t="s">
        <v>190</v>
      </c>
      <c r="H128" s="205">
        <v>14</v>
      </c>
      <c r="I128" s="206"/>
      <c r="J128" s="207">
        <f t="shared" si="10"/>
        <v>0</v>
      </c>
      <c r="K128" s="203" t="s">
        <v>22</v>
      </c>
      <c r="L128" s="60"/>
      <c r="M128" s="208" t="s">
        <v>22</v>
      </c>
      <c r="N128" s="209" t="s">
        <v>46</v>
      </c>
      <c r="O128" s="41"/>
      <c r="P128" s="210">
        <f t="shared" si="11"/>
        <v>0</v>
      </c>
      <c r="Q128" s="210">
        <v>0.15540000000000001</v>
      </c>
      <c r="R128" s="210">
        <f t="shared" si="12"/>
        <v>2.1756000000000002</v>
      </c>
      <c r="S128" s="210">
        <v>0</v>
      </c>
      <c r="T128" s="211">
        <f t="shared" si="13"/>
        <v>0</v>
      </c>
      <c r="AR128" s="23" t="s">
        <v>171</v>
      </c>
      <c r="AT128" s="23" t="s">
        <v>167</v>
      </c>
      <c r="AU128" s="23" t="s">
        <v>84</v>
      </c>
      <c r="AY128" s="23" t="s">
        <v>165</v>
      </c>
      <c r="BE128" s="212">
        <f t="shared" si="14"/>
        <v>0</v>
      </c>
      <c r="BF128" s="212">
        <f t="shared" si="15"/>
        <v>0</v>
      </c>
      <c r="BG128" s="212">
        <f t="shared" si="16"/>
        <v>0</v>
      </c>
      <c r="BH128" s="212">
        <f t="shared" si="17"/>
        <v>0</v>
      </c>
      <c r="BI128" s="212">
        <f t="shared" si="18"/>
        <v>0</v>
      </c>
      <c r="BJ128" s="23" t="s">
        <v>24</v>
      </c>
      <c r="BK128" s="212">
        <f t="shared" si="19"/>
        <v>0</v>
      </c>
      <c r="BL128" s="23" t="s">
        <v>171</v>
      </c>
      <c r="BM128" s="23" t="s">
        <v>338</v>
      </c>
    </row>
    <row r="129" spans="2:65" s="1" customFormat="1" ht="22.5" customHeight="1">
      <c r="B129" s="40"/>
      <c r="C129" s="213" t="s">
        <v>339</v>
      </c>
      <c r="D129" s="213" t="s">
        <v>224</v>
      </c>
      <c r="E129" s="214" t="s">
        <v>340</v>
      </c>
      <c r="F129" s="215" t="s">
        <v>341</v>
      </c>
      <c r="G129" s="216" t="s">
        <v>333</v>
      </c>
      <c r="H129" s="217">
        <v>14.14</v>
      </c>
      <c r="I129" s="218"/>
      <c r="J129" s="219">
        <f t="shared" si="10"/>
        <v>0</v>
      </c>
      <c r="K129" s="215" t="s">
        <v>22</v>
      </c>
      <c r="L129" s="220"/>
      <c r="M129" s="221" t="s">
        <v>22</v>
      </c>
      <c r="N129" s="222" t="s">
        <v>46</v>
      </c>
      <c r="O129" s="41"/>
      <c r="P129" s="210">
        <f t="shared" si="11"/>
        <v>0</v>
      </c>
      <c r="Q129" s="210">
        <v>8.3000000000000004E-2</v>
      </c>
      <c r="R129" s="210">
        <f t="shared" si="12"/>
        <v>1.1736200000000001</v>
      </c>
      <c r="S129" s="210">
        <v>0</v>
      </c>
      <c r="T129" s="211">
        <f t="shared" si="13"/>
        <v>0</v>
      </c>
      <c r="AR129" s="23" t="s">
        <v>197</v>
      </c>
      <c r="AT129" s="23" t="s">
        <v>224</v>
      </c>
      <c r="AU129" s="23" t="s">
        <v>84</v>
      </c>
      <c r="AY129" s="23" t="s">
        <v>165</v>
      </c>
      <c r="BE129" s="212">
        <f t="shared" si="14"/>
        <v>0</v>
      </c>
      <c r="BF129" s="212">
        <f t="shared" si="15"/>
        <v>0</v>
      </c>
      <c r="BG129" s="212">
        <f t="shared" si="16"/>
        <v>0</v>
      </c>
      <c r="BH129" s="212">
        <f t="shared" si="17"/>
        <v>0</v>
      </c>
      <c r="BI129" s="212">
        <f t="shared" si="18"/>
        <v>0</v>
      </c>
      <c r="BJ129" s="23" t="s">
        <v>24</v>
      </c>
      <c r="BK129" s="212">
        <f t="shared" si="19"/>
        <v>0</v>
      </c>
      <c r="BL129" s="23" t="s">
        <v>171</v>
      </c>
      <c r="BM129" s="23" t="s">
        <v>342</v>
      </c>
    </row>
    <row r="130" spans="2:65" s="1" customFormat="1" ht="31.5" customHeight="1">
      <c r="B130" s="40"/>
      <c r="C130" s="201" t="s">
        <v>343</v>
      </c>
      <c r="D130" s="201" t="s">
        <v>167</v>
      </c>
      <c r="E130" s="202" t="s">
        <v>344</v>
      </c>
      <c r="F130" s="203" t="s">
        <v>345</v>
      </c>
      <c r="G130" s="204" t="s">
        <v>190</v>
      </c>
      <c r="H130" s="205">
        <v>14</v>
      </c>
      <c r="I130" s="206"/>
      <c r="J130" s="207">
        <f t="shared" si="10"/>
        <v>0</v>
      </c>
      <c r="K130" s="203" t="s">
        <v>22</v>
      </c>
      <c r="L130" s="60"/>
      <c r="M130" s="208" t="s">
        <v>22</v>
      </c>
      <c r="N130" s="209" t="s">
        <v>46</v>
      </c>
      <c r="O130" s="41"/>
      <c r="P130" s="210">
        <f t="shared" si="11"/>
        <v>0</v>
      </c>
      <c r="Q130" s="210">
        <v>0.1295</v>
      </c>
      <c r="R130" s="210">
        <f t="shared" si="12"/>
        <v>1.8130000000000002</v>
      </c>
      <c r="S130" s="210">
        <v>0</v>
      </c>
      <c r="T130" s="211">
        <f t="shared" si="13"/>
        <v>0</v>
      </c>
      <c r="AR130" s="23" t="s">
        <v>171</v>
      </c>
      <c r="AT130" s="23" t="s">
        <v>167</v>
      </c>
      <c r="AU130" s="23" t="s">
        <v>84</v>
      </c>
      <c r="AY130" s="23" t="s">
        <v>165</v>
      </c>
      <c r="BE130" s="212">
        <f t="shared" si="14"/>
        <v>0</v>
      </c>
      <c r="BF130" s="212">
        <f t="shared" si="15"/>
        <v>0</v>
      </c>
      <c r="BG130" s="212">
        <f t="shared" si="16"/>
        <v>0</v>
      </c>
      <c r="BH130" s="212">
        <f t="shared" si="17"/>
        <v>0</v>
      </c>
      <c r="BI130" s="212">
        <f t="shared" si="18"/>
        <v>0</v>
      </c>
      <c r="BJ130" s="23" t="s">
        <v>24</v>
      </c>
      <c r="BK130" s="212">
        <f t="shared" si="19"/>
        <v>0</v>
      </c>
      <c r="BL130" s="23" t="s">
        <v>171</v>
      </c>
      <c r="BM130" s="23" t="s">
        <v>346</v>
      </c>
    </row>
    <row r="131" spans="2:65" s="1" customFormat="1" ht="22.5" customHeight="1">
      <c r="B131" s="40"/>
      <c r="C131" s="213" t="s">
        <v>347</v>
      </c>
      <c r="D131" s="213" t="s">
        <v>224</v>
      </c>
      <c r="E131" s="214" t="s">
        <v>348</v>
      </c>
      <c r="F131" s="215" t="s">
        <v>349</v>
      </c>
      <c r="G131" s="216" t="s">
        <v>333</v>
      </c>
      <c r="H131" s="217">
        <v>14.14</v>
      </c>
      <c r="I131" s="218"/>
      <c r="J131" s="219">
        <f t="shared" si="10"/>
        <v>0</v>
      </c>
      <c r="K131" s="215" t="s">
        <v>22</v>
      </c>
      <c r="L131" s="220"/>
      <c r="M131" s="221" t="s">
        <v>22</v>
      </c>
      <c r="N131" s="222" t="s">
        <v>46</v>
      </c>
      <c r="O131" s="41"/>
      <c r="P131" s="210">
        <f t="shared" si="11"/>
        <v>0</v>
      </c>
      <c r="Q131" s="210">
        <v>5.8000000000000003E-2</v>
      </c>
      <c r="R131" s="210">
        <f t="shared" si="12"/>
        <v>0.82012000000000007</v>
      </c>
      <c r="S131" s="210">
        <v>0</v>
      </c>
      <c r="T131" s="211">
        <f t="shared" si="13"/>
        <v>0</v>
      </c>
      <c r="AR131" s="23" t="s">
        <v>197</v>
      </c>
      <c r="AT131" s="23" t="s">
        <v>224</v>
      </c>
      <c r="AU131" s="23" t="s">
        <v>84</v>
      </c>
      <c r="AY131" s="23" t="s">
        <v>165</v>
      </c>
      <c r="BE131" s="212">
        <f t="shared" si="14"/>
        <v>0</v>
      </c>
      <c r="BF131" s="212">
        <f t="shared" si="15"/>
        <v>0</v>
      </c>
      <c r="BG131" s="212">
        <f t="shared" si="16"/>
        <v>0</v>
      </c>
      <c r="BH131" s="212">
        <f t="shared" si="17"/>
        <v>0</v>
      </c>
      <c r="BI131" s="212">
        <f t="shared" si="18"/>
        <v>0</v>
      </c>
      <c r="BJ131" s="23" t="s">
        <v>24</v>
      </c>
      <c r="BK131" s="212">
        <f t="shared" si="19"/>
        <v>0</v>
      </c>
      <c r="BL131" s="23" t="s">
        <v>171</v>
      </c>
      <c r="BM131" s="23" t="s">
        <v>350</v>
      </c>
    </row>
    <row r="132" spans="2:65" s="1" customFormat="1" ht="22.5" customHeight="1">
      <c r="B132" s="40"/>
      <c r="C132" s="201" t="s">
        <v>351</v>
      </c>
      <c r="D132" s="201" t="s">
        <v>167</v>
      </c>
      <c r="E132" s="202" t="s">
        <v>352</v>
      </c>
      <c r="F132" s="203" t="s">
        <v>353</v>
      </c>
      <c r="G132" s="204" t="s">
        <v>190</v>
      </c>
      <c r="H132" s="205">
        <v>35</v>
      </c>
      <c r="I132" s="206"/>
      <c r="J132" s="207">
        <f t="shared" si="10"/>
        <v>0</v>
      </c>
      <c r="K132" s="203" t="s">
        <v>22</v>
      </c>
      <c r="L132" s="60"/>
      <c r="M132" s="208" t="s">
        <v>22</v>
      </c>
      <c r="N132" s="209" t="s">
        <v>46</v>
      </c>
      <c r="O132" s="41"/>
      <c r="P132" s="210">
        <f t="shared" si="11"/>
        <v>0</v>
      </c>
      <c r="Q132" s="210">
        <v>1.8000000000000001E-4</v>
      </c>
      <c r="R132" s="210">
        <f t="shared" si="12"/>
        <v>6.3E-3</v>
      </c>
      <c r="S132" s="210">
        <v>0</v>
      </c>
      <c r="T132" s="211">
        <f t="shared" si="13"/>
        <v>0</v>
      </c>
      <c r="AR132" s="23" t="s">
        <v>171</v>
      </c>
      <c r="AT132" s="23" t="s">
        <v>167</v>
      </c>
      <c r="AU132" s="23" t="s">
        <v>84</v>
      </c>
      <c r="AY132" s="23" t="s">
        <v>165</v>
      </c>
      <c r="BE132" s="212">
        <f t="shared" si="14"/>
        <v>0</v>
      </c>
      <c r="BF132" s="212">
        <f t="shared" si="15"/>
        <v>0</v>
      </c>
      <c r="BG132" s="212">
        <f t="shared" si="16"/>
        <v>0</v>
      </c>
      <c r="BH132" s="212">
        <f t="shared" si="17"/>
        <v>0</v>
      </c>
      <c r="BI132" s="212">
        <f t="shared" si="18"/>
        <v>0</v>
      </c>
      <c r="BJ132" s="23" t="s">
        <v>24</v>
      </c>
      <c r="BK132" s="212">
        <f t="shared" si="19"/>
        <v>0</v>
      </c>
      <c r="BL132" s="23" t="s">
        <v>171</v>
      </c>
      <c r="BM132" s="23" t="s">
        <v>354</v>
      </c>
    </row>
    <row r="133" spans="2:65" s="1" customFormat="1" ht="22.5" customHeight="1">
      <c r="B133" s="40"/>
      <c r="C133" s="201" t="s">
        <v>355</v>
      </c>
      <c r="D133" s="201" t="s">
        <v>167</v>
      </c>
      <c r="E133" s="202" t="s">
        <v>356</v>
      </c>
      <c r="F133" s="203" t="s">
        <v>357</v>
      </c>
      <c r="G133" s="204" t="s">
        <v>170</v>
      </c>
      <c r="H133" s="205">
        <v>833.77</v>
      </c>
      <c r="I133" s="206"/>
      <c r="J133" s="207">
        <f t="shared" si="10"/>
        <v>0</v>
      </c>
      <c r="K133" s="203" t="s">
        <v>22</v>
      </c>
      <c r="L133" s="60"/>
      <c r="M133" s="208" t="s">
        <v>22</v>
      </c>
      <c r="N133" s="209" t="s">
        <v>46</v>
      </c>
      <c r="O133" s="41"/>
      <c r="P133" s="210">
        <f t="shared" si="11"/>
        <v>0</v>
      </c>
      <c r="Q133" s="210">
        <v>4.6999999999999999E-4</v>
      </c>
      <c r="R133" s="210">
        <f t="shared" si="12"/>
        <v>0.3918719</v>
      </c>
      <c r="S133" s="210">
        <v>0</v>
      </c>
      <c r="T133" s="211">
        <f t="shared" si="13"/>
        <v>0</v>
      </c>
      <c r="AR133" s="23" t="s">
        <v>171</v>
      </c>
      <c r="AT133" s="23" t="s">
        <v>167</v>
      </c>
      <c r="AU133" s="23" t="s">
        <v>84</v>
      </c>
      <c r="AY133" s="23" t="s">
        <v>165</v>
      </c>
      <c r="BE133" s="212">
        <f t="shared" si="14"/>
        <v>0</v>
      </c>
      <c r="BF133" s="212">
        <f t="shared" si="15"/>
        <v>0</v>
      </c>
      <c r="BG133" s="212">
        <f t="shared" si="16"/>
        <v>0</v>
      </c>
      <c r="BH133" s="212">
        <f t="shared" si="17"/>
        <v>0</v>
      </c>
      <c r="BI133" s="212">
        <f t="shared" si="18"/>
        <v>0</v>
      </c>
      <c r="BJ133" s="23" t="s">
        <v>24</v>
      </c>
      <c r="BK133" s="212">
        <f t="shared" si="19"/>
        <v>0</v>
      </c>
      <c r="BL133" s="23" t="s">
        <v>171</v>
      </c>
      <c r="BM133" s="23" t="s">
        <v>358</v>
      </c>
    </row>
    <row r="134" spans="2:65" s="1" customFormat="1" ht="22.5" customHeight="1">
      <c r="B134" s="40"/>
      <c r="C134" s="201" t="s">
        <v>359</v>
      </c>
      <c r="D134" s="201" t="s">
        <v>167</v>
      </c>
      <c r="E134" s="202" t="s">
        <v>360</v>
      </c>
      <c r="F134" s="203" t="s">
        <v>361</v>
      </c>
      <c r="G134" s="204" t="s">
        <v>190</v>
      </c>
      <c r="H134" s="205">
        <v>35</v>
      </c>
      <c r="I134" s="206"/>
      <c r="J134" s="207">
        <f t="shared" si="10"/>
        <v>0</v>
      </c>
      <c r="K134" s="203" t="s">
        <v>22</v>
      </c>
      <c r="L134" s="60"/>
      <c r="M134" s="208" t="s">
        <v>22</v>
      </c>
      <c r="N134" s="209" t="s">
        <v>46</v>
      </c>
      <c r="O134" s="41"/>
      <c r="P134" s="210">
        <f t="shared" si="11"/>
        <v>0</v>
      </c>
      <c r="Q134" s="210">
        <v>0</v>
      </c>
      <c r="R134" s="210">
        <f t="shared" si="12"/>
        <v>0</v>
      </c>
      <c r="S134" s="210">
        <v>0</v>
      </c>
      <c r="T134" s="211">
        <f t="shared" si="13"/>
        <v>0</v>
      </c>
      <c r="AR134" s="23" t="s">
        <v>171</v>
      </c>
      <c r="AT134" s="23" t="s">
        <v>167</v>
      </c>
      <c r="AU134" s="23" t="s">
        <v>84</v>
      </c>
      <c r="AY134" s="23" t="s">
        <v>165</v>
      </c>
      <c r="BE134" s="212">
        <f t="shared" si="14"/>
        <v>0</v>
      </c>
      <c r="BF134" s="212">
        <f t="shared" si="15"/>
        <v>0</v>
      </c>
      <c r="BG134" s="212">
        <f t="shared" si="16"/>
        <v>0</v>
      </c>
      <c r="BH134" s="212">
        <f t="shared" si="17"/>
        <v>0</v>
      </c>
      <c r="BI134" s="212">
        <f t="shared" si="18"/>
        <v>0</v>
      </c>
      <c r="BJ134" s="23" t="s">
        <v>24</v>
      </c>
      <c r="BK134" s="212">
        <f t="shared" si="19"/>
        <v>0</v>
      </c>
      <c r="BL134" s="23" t="s">
        <v>171</v>
      </c>
      <c r="BM134" s="23" t="s">
        <v>362</v>
      </c>
    </row>
    <row r="135" spans="2:65" s="1" customFormat="1" ht="22.5" customHeight="1">
      <c r="B135" s="40"/>
      <c r="C135" s="201" t="s">
        <v>363</v>
      </c>
      <c r="D135" s="201" t="s">
        <v>167</v>
      </c>
      <c r="E135" s="202" t="s">
        <v>364</v>
      </c>
      <c r="F135" s="203" t="s">
        <v>365</v>
      </c>
      <c r="G135" s="204" t="s">
        <v>333</v>
      </c>
      <c r="H135" s="205">
        <v>32</v>
      </c>
      <c r="I135" s="206"/>
      <c r="J135" s="207">
        <f t="shared" si="10"/>
        <v>0</v>
      </c>
      <c r="K135" s="203" t="s">
        <v>22</v>
      </c>
      <c r="L135" s="60"/>
      <c r="M135" s="208" t="s">
        <v>22</v>
      </c>
      <c r="N135" s="209" t="s">
        <v>46</v>
      </c>
      <c r="O135" s="41"/>
      <c r="P135" s="210">
        <f t="shared" si="11"/>
        <v>0</v>
      </c>
      <c r="Q135" s="210">
        <v>0</v>
      </c>
      <c r="R135" s="210">
        <f t="shared" si="12"/>
        <v>0</v>
      </c>
      <c r="S135" s="210">
        <v>0.65700000000000003</v>
      </c>
      <c r="T135" s="211">
        <f t="shared" si="13"/>
        <v>21.024000000000001</v>
      </c>
      <c r="AR135" s="23" t="s">
        <v>171</v>
      </c>
      <c r="AT135" s="23" t="s">
        <v>167</v>
      </c>
      <c r="AU135" s="23" t="s">
        <v>84</v>
      </c>
      <c r="AY135" s="23" t="s">
        <v>165</v>
      </c>
      <c r="BE135" s="212">
        <f t="shared" si="14"/>
        <v>0</v>
      </c>
      <c r="BF135" s="212">
        <f t="shared" si="15"/>
        <v>0</v>
      </c>
      <c r="BG135" s="212">
        <f t="shared" si="16"/>
        <v>0</v>
      </c>
      <c r="BH135" s="212">
        <f t="shared" si="17"/>
        <v>0</v>
      </c>
      <c r="BI135" s="212">
        <f t="shared" si="18"/>
        <v>0</v>
      </c>
      <c r="BJ135" s="23" t="s">
        <v>24</v>
      </c>
      <c r="BK135" s="212">
        <f t="shared" si="19"/>
        <v>0</v>
      </c>
      <c r="BL135" s="23" t="s">
        <v>171</v>
      </c>
      <c r="BM135" s="23" t="s">
        <v>366</v>
      </c>
    </row>
    <row r="136" spans="2:65" s="1" customFormat="1" ht="22.5" customHeight="1">
      <c r="B136" s="40"/>
      <c r="C136" s="201" t="s">
        <v>367</v>
      </c>
      <c r="D136" s="201" t="s">
        <v>167</v>
      </c>
      <c r="E136" s="202" t="s">
        <v>368</v>
      </c>
      <c r="F136" s="203" t="s">
        <v>369</v>
      </c>
      <c r="G136" s="204" t="s">
        <v>190</v>
      </c>
      <c r="H136" s="205">
        <v>81</v>
      </c>
      <c r="I136" s="206"/>
      <c r="J136" s="207">
        <f t="shared" si="10"/>
        <v>0</v>
      </c>
      <c r="K136" s="203" t="s">
        <v>22</v>
      </c>
      <c r="L136" s="60"/>
      <c r="M136" s="208" t="s">
        <v>22</v>
      </c>
      <c r="N136" s="209" t="s">
        <v>46</v>
      </c>
      <c r="O136" s="41"/>
      <c r="P136" s="210">
        <f t="shared" si="11"/>
        <v>0</v>
      </c>
      <c r="Q136" s="210">
        <v>0</v>
      </c>
      <c r="R136" s="210">
        <f t="shared" si="12"/>
        <v>0</v>
      </c>
      <c r="S136" s="210">
        <v>2.48E-3</v>
      </c>
      <c r="T136" s="211">
        <f t="shared" si="13"/>
        <v>0.20088</v>
      </c>
      <c r="AR136" s="23" t="s">
        <v>171</v>
      </c>
      <c r="AT136" s="23" t="s">
        <v>167</v>
      </c>
      <c r="AU136" s="23" t="s">
        <v>84</v>
      </c>
      <c r="AY136" s="23" t="s">
        <v>165</v>
      </c>
      <c r="BE136" s="212">
        <f t="shared" si="14"/>
        <v>0</v>
      </c>
      <c r="BF136" s="212">
        <f t="shared" si="15"/>
        <v>0</v>
      </c>
      <c r="BG136" s="212">
        <f t="shared" si="16"/>
        <v>0</v>
      </c>
      <c r="BH136" s="212">
        <f t="shared" si="17"/>
        <v>0</v>
      </c>
      <c r="BI136" s="212">
        <f t="shared" si="18"/>
        <v>0</v>
      </c>
      <c r="BJ136" s="23" t="s">
        <v>24</v>
      </c>
      <c r="BK136" s="212">
        <f t="shared" si="19"/>
        <v>0</v>
      </c>
      <c r="BL136" s="23" t="s">
        <v>171</v>
      </c>
      <c r="BM136" s="23" t="s">
        <v>370</v>
      </c>
    </row>
    <row r="137" spans="2:65" s="11" customFormat="1" ht="29.85" customHeight="1">
      <c r="B137" s="184"/>
      <c r="C137" s="185"/>
      <c r="D137" s="198" t="s">
        <v>74</v>
      </c>
      <c r="E137" s="199" t="s">
        <v>371</v>
      </c>
      <c r="F137" s="199" t="s">
        <v>372</v>
      </c>
      <c r="G137" s="185"/>
      <c r="H137" s="185"/>
      <c r="I137" s="188"/>
      <c r="J137" s="200">
        <f>BK137</f>
        <v>0</v>
      </c>
      <c r="K137" s="185"/>
      <c r="L137" s="190"/>
      <c r="M137" s="191"/>
      <c r="N137" s="192"/>
      <c r="O137" s="192"/>
      <c r="P137" s="193">
        <f>SUM(P138:P140)</f>
        <v>0</v>
      </c>
      <c r="Q137" s="192"/>
      <c r="R137" s="193">
        <f>SUM(R138:R140)</f>
        <v>0</v>
      </c>
      <c r="S137" s="192"/>
      <c r="T137" s="194">
        <f>SUM(T138:T140)</f>
        <v>0</v>
      </c>
      <c r="AR137" s="195" t="s">
        <v>24</v>
      </c>
      <c r="AT137" s="196" t="s">
        <v>74</v>
      </c>
      <c r="AU137" s="196" t="s">
        <v>24</v>
      </c>
      <c r="AY137" s="195" t="s">
        <v>165</v>
      </c>
      <c r="BK137" s="197">
        <f>SUM(BK138:BK140)</f>
        <v>0</v>
      </c>
    </row>
    <row r="138" spans="2:65" s="1" customFormat="1" ht="22.5" customHeight="1">
      <c r="B138" s="40"/>
      <c r="C138" s="201" t="s">
        <v>373</v>
      </c>
      <c r="D138" s="201" t="s">
        <v>167</v>
      </c>
      <c r="E138" s="202" t="s">
        <v>374</v>
      </c>
      <c r="F138" s="203" t="s">
        <v>375</v>
      </c>
      <c r="G138" s="204" t="s">
        <v>227</v>
      </c>
      <c r="H138" s="205">
        <v>236.619</v>
      </c>
      <c r="I138" s="206"/>
      <c r="J138" s="207">
        <f>ROUND(I138*H138,2)</f>
        <v>0</v>
      </c>
      <c r="K138" s="203" t="s">
        <v>22</v>
      </c>
      <c r="L138" s="60"/>
      <c r="M138" s="208" t="s">
        <v>22</v>
      </c>
      <c r="N138" s="209" t="s">
        <v>46</v>
      </c>
      <c r="O138" s="41"/>
      <c r="P138" s="210">
        <f>O138*H138</f>
        <v>0</v>
      </c>
      <c r="Q138" s="210">
        <v>0</v>
      </c>
      <c r="R138" s="210">
        <f>Q138*H138</f>
        <v>0</v>
      </c>
      <c r="S138" s="210">
        <v>0</v>
      </c>
      <c r="T138" s="211">
        <f>S138*H138</f>
        <v>0</v>
      </c>
      <c r="AR138" s="23" t="s">
        <v>171</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171</v>
      </c>
      <c r="BM138" s="23" t="s">
        <v>376</v>
      </c>
    </row>
    <row r="139" spans="2:65" s="1" customFormat="1" ht="22.5" customHeight="1">
      <c r="B139" s="40"/>
      <c r="C139" s="201" t="s">
        <v>377</v>
      </c>
      <c r="D139" s="201" t="s">
        <v>167</v>
      </c>
      <c r="E139" s="202" t="s">
        <v>378</v>
      </c>
      <c r="F139" s="203" t="s">
        <v>379</v>
      </c>
      <c r="G139" s="204" t="s">
        <v>227</v>
      </c>
      <c r="H139" s="205">
        <v>2129.5709999999999</v>
      </c>
      <c r="I139" s="206"/>
      <c r="J139" s="207">
        <f>ROUND(I139*H139,2)</f>
        <v>0</v>
      </c>
      <c r="K139" s="203" t="s">
        <v>22</v>
      </c>
      <c r="L139" s="60"/>
      <c r="M139" s="208" t="s">
        <v>22</v>
      </c>
      <c r="N139" s="209" t="s">
        <v>46</v>
      </c>
      <c r="O139" s="41"/>
      <c r="P139" s="210">
        <f>O139*H139</f>
        <v>0</v>
      </c>
      <c r="Q139" s="210">
        <v>0</v>
      </c>
      <c r="R139" s="210">
        <f>Q139*H139</f>
        <v>0</v>
      </c>
      <c r="S139" s="210">
        <v>0</v>
      </c>
      <c r="T139" s="211">
        <f>S139*H139</f>
        <v>0</v>
      </c>
      <c r="AR139" s="23" t="s">
        <v>171</v>
      </c>
      <c r="AT139" s="23" t="s">
        <v>167</v>
      </c>
      <c r="AU139" s="23" t="s">
        <v>84</v>
      </c>
      <c r="AY139" s="23" t="s">
        <v>165</v>
      </c>
      <c r="BE139" s="212">
        <f>IF(N139="základní",J139,0)</f>
        <v>0</v>
      </c>
      <c r="BF139" s="212">
        <f>IF(N139="snížená",J139,0)</f>
        <v>0</v>
      </c>
      <c r="BG139" s="212">
        <f>IF(N139="zákl. přenesená",J139,0)</f>
        <v>0</v>
      </c>
      <c r="BH139" s="212">
        <f>IF(N139="sníž. přenesená",J139,0)</f>
        <v>0</v>
      </c>
      <c r="BI139" s="212">
        <f>IF(N139="nulová",J139,0)</f>
        <v>0</v>
      </c>
      <c r="BJ139" s="23" t="s">
        <v>24</v>
      </c>
      <c r="BK139" s="212">
        <f>ROUND(I139*H139,2)</f>
        <v>0</v>
      </c>
      <c r="BL139" s="23" t="s">
        <v>171</v>
      </c>
      <c r="BM139" s="23" t="s">
        <v>380</v>
      </c>
    </row>
    <row r="140" spans="2:65" s="1" customFormat="1" ht="22.5" customHeight="1">
      <c r="B140" s="40"/>
      <c r="C140" s="201" t="s">
        <v>381</v>
      </c>
      <c r="D140" s="201" t="s">
        <v>167</v>
      </c>
      <c r="E140" s="202" t="s">
        <v>382</v>
      </c>
      <c r="F140" s="203" t="s">
        <v>383</v>
      </c>
      <c r="G140" s="204" t="s">
        <v>227</v>
      </c>
      <c r="H140" s="205">
        <v>236.619</v>
      </c>
      <c r="I140" s="206"/>
      <c r="J140" s="207">
        <f>ROUND(I140*H140,2)</f>
        <v>0</v>
      </c>
      <c r="K140" s="203" t="s">
        <v>22</v>
      </c>
      <c r="L140" s="60"/>
      <c r="M140" s="208" t="s">
        <v>22</v>
      </c>
      <c r="N140" s="209" t="s">
        <v>46</v>
      </c>
      <c r="O140" s="41"/>
      <c r="P140" s="210">
        <f>O140*H140</f>
        <v>0</v>
      </c>
      <c r="Q140" s="210">
        <v>0</v>
      </c>
      <c r="R140" s="210">
        <f>Q140*H140</f>
        <v>0</v>
      </c>
      <c r="S140" s="210">
        <v>0</v>
      </c>
      <c r="T140" s="211">
        <f>S140*H140</f>
        <v>0</v>
      </c>
      <c r="AR140" s="23" t="s">
        <v>171</v>
      </c>
      <c r="AT140" s="23" t="s">
        <v>167</v>
      </c>
      <c r="AU140" s="23" t="s">
        <v>84</v>
      </c>
      <c r="AY140" s="23" t="s">
        <v>165</v>
      </c>
      <c r="BE140" s="212">
        <f>IF(N140="základní",J140,0)</f>
        <v>0</v>
      </c>
      <c r="BF140" s="212">
        <f>IF(N140="snížená",J140,0)</f>
        <v>0</v>
      </c>
      <c r="BG140" s="212">
        <f>IF(N140="zákl. přenesená",J140,0)</f>
        <v>0</v>
      </c>
      <c r="BH140" s="212">
        <f>IF(N140="sníž. přenesená",J140,0)</f>
        <v>0</v>
      </c>
      <c r="BI140" s="212">
        <f>IF(N140="nulová",J140,0)</f>
        <v>0</v>
      </c>
      <c r="BJ140" s="23" t="s">
        <v>24</v>
      </c>
      <c r="BK140" s="212">
        <f>ROUND(I140*H140,2)</f>
        <v>0</v>
      </c>
      <c r="BL140" s="23" t="s">
        <v>171</v>
      </c>
      <c r="BM140" s="23" t="s">
        <v>384</v>
      </c>
    </row>
    <row r="141" spans="2:65" s="11" customFormat="1" ht="29.85" customHeight="1">
      <c r="B141" s="184"/>
      <c r="C141" s="185"/>
      <c r="D141" s="198" t="s">
        <v>74</v>
      </c>
      <c r="E141" s="199" t="s">
        <v>385</v>
      </c>
      <c r="F141" s="199" t="s">
        <v>386</v>
      </c>
      <c r="G141" s="185"/>
      <c r="H141" s="185"/>
      <c r="I141" s="188"/>
      <c r="J141" s="200">
        <f>BK141</f>
        <v>0</v>
      </c>
      <c r="K141" s="185"/>
      <c r="L141" s="190"/>
      <c r="M141" s="191"/>
      <c r="N141" s="192"/>
      <c r="O141" s="192"/>
      <c r="P141" s="193">
        <f>P142</f>
        <v>0</v>
      </c>
      <c r="Q141" s="192"/>
      <c r="R141" s="193">
        <f>R142</f>
        <v>0</v>
      </c>
      <c r="S141" s="192"/>
      <c r="T141" s="194">
        <f>T142</f>
        <v>0</v>
      </c>
      <c r="AR141" s="195" t="s">
        <v>24</v>
      </c>
      <c r="AT141" s="196" t="s">
        <v>74</v>
      </c>
      <c r="AU141" s="196" t="s">
        <v>24</v>
      </c>
      <c r="AY141" s="195" t="s">
        <v>165</v>
      </c>
      <c r="BK141" s="197">
        <f>BK142</f>
        <v>0</v>
      </c>
    </row>
    <row r="142" spans="2:65" s="1" customFormat="1" ht="31.5" customHeight="1">
      <c r="B142" s="40"/>
      <c r="C142" s="201" t="s">
        <v>387</v>
      </c>
      <c r="D142" s="201" t="s">
        <v>167</v>
      </c>
      <c r="E142" s="202" t="s">
        <v>388</v>
      </c>
      <c r="F142" s="203" t="s">
        <v>389</v>
      </c>
      <c r="G142" s="204" t="s">
        <v>227</v>
      </c>
      <c r="H142" s="205">
        <v>683.52700000000004</v>
      </c>
      <c r="I142" s="206"/>
      <c r="J142" s="207">
        <f>ROUND(I142*H142,2)</f>
        <v>0</v>
      </c>
      <c r="K142" s="203" t="s">
        <v>22</v>
      </c>
      <c r="L142" s="60"/>
      <c r="M142" s="208" t="s">
        <v>22</v>
      </c>
      <c r="N142" s="223" t="s">
        <v>46</v>
      </c>
      <c r="O142" s="224"/>
      <c r="P142" s="225">
        <f>O142*H142</f>
        <v>0</v>
      </c>
      <c r="Q142" s="225">
        <v>0</v>
      </c>
      <c r="R142" s="225">
        <f>Q142*H142</f>
        <v>0</v>
      </c>
      <c r="S142" s="225">
        <v>0</v>
      </c>
      <c r="T142" s="226">
        <f>S142*H142</f>
        <v>0</v>
      </c>
      <c r="AR142" s="23" t="s">
        <v>171</v>
      </c>
      <c r="AT142" s="23" t="s">
        <v>167</v>
      </c>
      <c r="AU142" s="23" t="s">
        <v>84</v>
      </c>
      <c r="AY142" s="23" t="s">
        <v>165</v>
      </c>
      <c r="BE142" s="212">
        <f>IF(N142="základní",J142,0)</f>
        <v>0</v>
      </c>
      <c r="BF142" s="212">
        <f>IF(N142="snížená",J142,0)</f>
        <v>0</v>
      </c>
      <c r="BG142" s="212">
        <f>IF(N142="zákl. přenesená",J142,0)</f>
        <v>0</v>
      </c>
      <c r="BH142" s="212">
        <f>IF(N142="sníž. přenesená",J142,0)</f>
        <v>0</v>
      </c>
      <c r="BI142" s="212">
        <f>IF(N142="nulová",J142,0)</f>
        <v>0</v>
      </c>
      <c r="BJ142" s="23" t="s">
        <v>24</v>
      </c>
      <c r="BK142" s="212">
        <f>ROUND(I142*H142,2)</f>
        <v>0</v>
      </c>
      <c r="BL142" s="23" t="s">
        <v>171</v>
      </c>
      <c r="BM142" s="23" t="s">
        <v>390</v>
      </c>
    </row>
    <row r="143" spans="2:65" s="1" customFormat="1" ht="6.95" customHeight="1">
      <c r="B143" s="55"/>
      <c r="C143" s="56"/>
      <c r="D143" s="56"/>
      <c r="E143" s="56"/>
      <c r="F143" s="56"/>
      <c r="G143" s="56"/>
      <c r="H143" s="56"/>
      <c r="I143" s="147"/>
      <c r="J143" s="56"/>
      <c r="K143" s="56"/>
      <c r="L143" s="60"/>
    </row>
  </sheetData>
  <sheetProtection password="CC35" sheet="1" objects="1" scenarios="1" formatCells="0" formatColumns="0" formatRows="0" sort="0" autoFilter="0"/>
  <autoFilter ref="C81:K142"/>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87</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391</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ROUND(J89,2)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ROUND(SUM(BE89:BE250), 2)</f>
        <v>0</v>
      </c>
      <c r="G30" s="41"/>
      <c r="H30" s="41"/>
      <c r="I30" s="139">
        <v>0.21</v>
      </c>
      <c r="J30" s="138">
        <f>ROUND(ROUND((SUM(BE89:BE250)), 2)*I30, 2)</f>
        <v>0</v>
      </c>
      <c r="K30" s="44"/>
    </row>
    <row r="31" spans="2:11" s="1" customFormat="1" ht="14.45" customHeight="1">
      <c r="B31" s="40"/>
      <c r="C31" s="41"/>
      <c r="D31" s="41"/>
      <c r="E31" s="48" t="s">
        <v>47</v>
      </c>
      <c r="F31" s="138">
        <f>ROUND(SUM(BF89:BF250), 2)</f>
        <v>0</v>
      </c>
      <c r="G31" s="41"/>
      <c r="H31" s="41"/>
      <c r="I31" s="139">
        <v>0.15</v>
      </c>
      <c r="J31" s="138">
        <f>ROUND(ROUND((SUM(BF89:BF250)), 2)*I31, 2)</f>
        <v>0</v>
      </c>
      <c r="K31" s="44"/>
    </row>
    <row r="32" spans="2:11" s="1" customFormat="1" ht="14.45" hidden="1" customHeight="1">
      <c r="B32" s="40"/>
      <c r="C32" s="41"/>
      <c r="D32" s="41"/>
      <c r="E32" s="48" t="s">
        <v>48</v>
      </c>
      <c r="F32" s="138">
        <f>ROUND(SUM(BG89:BG250), 2)</f>
        <v>0</v>
      </c>
      <c r="G32" s="41"/>
      <c r="H32" s="41"/>
      <c r="I32" s="139">
        <v>0.21</v>
      </c>
      <c r="J32" s="138">
        <v>0</v>
      </c>
      <c r="K32" s="44"/>
    </row>
    <row r="33" spans="2:11" s="1" customFormat="1" ht="14.45" hidden="1" customHeight="1">
      <c r="B33" s="40"/>
      <c r="C33" s="41"/>
      <c r="D33" s="41"/>
      <c r="E33" s="48" t="s">
        <v>49</v>
      </c>
      <c r="F33" s="138">
        <f>ROUND(SUM(BH89:BH250), 2)</f>
        <v>0</v>
      </c>
      <c r="G33" s="41"/>
      <c r="H33" s="41"/>
      <c r="I33" s="139">
        <v>0.15</v>
      </c>
      <c r="J33" s="138">
        <v>0</v>
      </c>
      <c r="K33" s="44"/>
    </row>
    <row r="34" spans="2:11" s="1" customFormat="1" ht="14.45" hidden="1" customHeight="1">
      <c r="B34" s="40"/>
      <c r="C34" s="41"/>
      <c r="D34" s="41"/>
      <c r="E34" s="48" t="s">
        <v>50</v>
      </c>
      <c r="F34" s="138">
        <f>ROUND(SUM(BI89:BI250),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02 - SO-02-Stavební úpravy stáv. provozní budovy vč. demolice</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J89</f>
        <v>0</v>
      </c>
      <c r="K56" s="44"/>
      <c r="AU56" s="23" t="s">
        <v>142</v>
      </c>
    </row>
    <row r="57" spans="2:47" s="8" customFormat="1" ht="24.95" customHeight="1">
      <c r="B57" s="157"/>
      <c r="C57" s="158"/>
      <c r="D57" s="159" t="s">
        <v>392</v>
      </c>
      <c r="E57" s="160"/>
      <c r="F57" s="160"/>
      <c r="G57" s="160"/>
      <c r="H57" s="160"/>
      <c r="I57" s="161"/>
      <c r="J57" s="162">
        <f>J90</f>
        <v>0</v>
      </c>
      <c r="K57" s="163"/>
    </row>
    <row r="58" spans="2:47" s="9" customFormat="1" ht="19.899999999999999" customHeight="1">
      <c r="B58" s="164"/>
      <c r="C58" s="165"/>
      <c r="D58" s="166" t="s">
        <v>393</v>
      </c>
      <c r="E58" s="167"/>
      <c r="F58" s="167"/>
      <c r="G58" s="167"/>
      <c r="H58" s="167"/>
      <c r="I58" s="168"/>
      <c r="J58" s="169">
        <f>J91</f>
        <v>0</v>
      </c>
      <c r="K58" s="170"/>
    </row>
    <row r="59" spans="2:47" s="9" customFormat="1" ht="19.899999999999999" customHeight="1">
      <c r="B59" s="164"/>
      <c r="C59" s="165"/>
      <c r="D59" s="166" t="s">
        <v>394</v>
      </c>
      <c r="E59" s="167"/>
      <c r="F59" s="167"/>
      <c r="G59" s="167"/>
      <c r="H59" s="167"/>
      <c r="I59" s="168"/>
      <c r="J59" s="169">
        <f>J123</f>
        <v>0</v>
      </c>
      <c r="K59" s="170"/>
    </row>
    <row r="60" spans="2:47" s="9" customFormat="1" ht="19.899999999999999" customHeight="1">
      <c r="B60" s="164"/>
      <c r="C60" s="165"/>
      <c r="D60" s="166" t="s">
        <v>395</v>
      </c>
      <c r="E60" s="167"/>
      <c r="F60" s="167"/>
      <c r="G60" s="167"/>
      <c r="H60" s="167"/>
      <c r="I60" s="168"/>
      <c r="J60" s="169">
        <f>J138</f>
        <v>0</v>
      </c>
      <c r="K60" s="170"/>
    </row>
    <row r="61" spans="2:47" s="9" customFormat="1" ht="19.899999999999999" customHeight="1">
      <c r="B61" s="164"/>
      <c r="C61" s="165"/>
      <c r="D61" s="166" t="s">
        <v>396</v>
      </c>
      <c r="E61" s="167"/>
      <c r="F61" s="167"/>
      <c r="G61" s="167"/>
      <c r="H61" s="167"/>
      <c r="I61" s="168"/>
      <c r="J61" s="169">
        <f>J143</f>
        <v>0</v>
      </c>
      <c r="K61" s="170"/>
    </row>
    <row r="62" spans="2:47" s="9" customFormat="1" ht="19.899999999999999" customHeight="1">
      <c r="B62" s="164"/>
      <c r="C62" s="165"/>
      <c r="D62" s="166" t="s">
        <v>397</v>
      </c>
      <c r="E62" s="167"/>
      <c r="F62" s="167"/>
      <c r="G62" s="167"/>
      <c r="H62" s="167"/>
      <c r="I62" s="168"/>
      <c r="J62" s="169">
        <f>J153</f>
        <v>0</v>
      </c>
      <c r="K62" s="170"/>
    </row>
    <row r="63" spans="2:47" s="9" customFormat="1" ht="19.899999999999999" customHeight="1">
      <c r="B63" s="164"/>
      <c r="C63" s="165"/>
      <c r="D63" s="166" t="s">
        <v>398</v>
      </c>
      <c r="E63" s="167"/>
      <c r="F63" s="167"/>
      <c r="G63" s="167"/>
      <c r="H63" s="167"/>
      <c r="I63" s="168"/>
      <c r="J63" s="169">
        <f>J204</f>
        <v>0</v>
      </c>
      <c r="K63" s="170"/>
    </row>
    <row r="64" spans="2:47" s="9" customFormat="1" ht="19.899999999999999" customHeight="1">
      <c r="B64" s="164"/>
      <c r="C64" s="165"/>
      <c r="D64" s="166" t="s">
        <v>399</v>
      </c>
      <c r="E64" s="167"/>
      <c r="F64" s="167"/>
      <c r="G64" s="167"/>
      <c r="H64" s="167"/>
      <c r="I64" s="168"/>
      <c r="J64" s="169">
        <f>J210</f>
        <v>0</v>
      </c>
      <c r="K64" s="170"/>
    </row>
    <row r="65" spans="2:12" s="8" customFormat="1" ht="24.95" customHeight="1">
      <c r="B65" s="157"/>
      <c r="C65" s="158"/>
      <c r="D65" s="159" t="s">
        <v>400</v>
      </c>
      <c r="E65" s="160"/>
      <c r="F65" s="160"/>
      <c r="G65" s="160"/>
      <c r="H65" s="160"/>
      <c r="I65" s="161"/>
      <c r="J65" s="162">
        <f>J212</f>
        <v>0</v>
      </c>
      <c r="K65" s="163"/>
    </row>
    <row r="66" spans="2:12" s="9" customFormat="1" ht="19.899999999999999" customHeight="1">
      <c r="B66" s="164"/>
      <c r="C66" s="165"/>
      <c r="D66" s="166" t="s">
        <v>401</v>
      </c>
      <c r="E66" s="167"/>
      <c r="F66" s="167"/>
      <c r="G66" s="167"/>
      <c r="H66" s="167"/>
      <c r="I66" s="168"/>
      <c r="J66" s="169">
        <f>J213</f>
        <v>0</v>
      </c>
      <c r="K66" s="170"/>
    </row>
    <row r="67" spans="2:12" s="9" customFormat="1" ht="19.899999999999999" customHeight="1">
      <c r="B67" s="164"/>
      <c r="C67" s="165"/>
      <c r="D67" s="166" t="s">
        <v>402</v>
      </c>
      <c r="E67" s="167"/>
      <c r="F67" s="167"/>
      <c r="G67" s="167"/>
      <c r="H67" s="167"/>
      <c r="I67" s="168"/>
      <c r="J67" s="169">
        <f>J220</f>
        <v>0</v>
      </c>
      <c r="K67" s="170"/>
    </row>
    <row r="68" spans="2:12" s="9" customFormat="1" ht="19.899999999999999" customHeight="1">
      <c r="B68" s="164"/>
      <c r="C68" s="165"/>
      <c r="D68" s="166" t="s">
        <v>403</v>
      </c>
      <c r="E68" s="167"/>
      <c r="F68" s="167"/>
      <c r="G68" s="167"/>
      <c r="H68" s="167"/>
      <c r="I68" s="168"/>
      <c r="J68" s="169">
        <f>J236</f>
        <v>0</v>
      </c>
      <c r="K68" s="170"/>
    </row>
    <row r="69" spans="2:12" s="9" customFormat="1" ht="19.899999999999999" customHeight="1">
      <c r="B69" s="164"/>
      <c r="C69" s="165"/>
      <c r="D69" s="166" t="s">
        <v>404</v>
      </c>
      <c r="E69" s="167"/>
      <c r="F69" s="167"/>
      <c r="G69" s="167"/>
      <c r="H69" s="167"/>
      <c r="I69" s="168"/>
      <c r="J69" s="169">
        <f>J243</f>
        <v>0</v>
      </c>
      <c r="K69" s="170"/>
    </row>
    <row r="70" spans="2:12" s="1" customFormat="1" ht="21.75" customHeight="1">
      <c r="B70" s="40"/>
      <c r="C70" s="41"/>
      <c r="D70" s="41"/>
      <c r="E70" s="41"/>
      <c r="F70" s="41"/>
      <c r="G70" s="41"/>
      <c r="H70" s="41"/>
      <c r="I70" s="126"/>
      <c r="J70" s="41"/>
      <c r="K70" s="44"/>
    </row>
    <row r="71" spans="2:12" s="1" customFormat="1" ht="6.95" customHeight="1">
      <c r="B71" s="55"/>
      <c r="C71" s="56"/>
      <c r="D71" s="56"/>
      <c r="E71" s="56"/>
      <c r="F71" s="56"/>
      <c r="G71" s="56"/>
      <c r="H71" s="56"/>
      <c r="I71" s="147"/>
      <c r="J71" s="56"/>
      <c r="K71" s="57"/>
    </row>
    <row r="75" spans="2:12" s="1" customFormat="1" ht="6.95" customHeight="1">
      <c r="B75" s="58"/>
      <c r="C75" s="59"/>
      <c r="D75" s="59"/>
      <c r="E75" s="59"/>
      <c r="F75" s="59"/>
      <c r="G75" s="59"/>
      <c r="H75" s="59"/>
      <c r="I75" s="150"/>
      <c r="J75" s="59"/>
      <c r="K75" s="59"/>
      <c r="L75" s="60"/>
    </row>
    <row r="76" spans="2:12" s="1" customFormat="1" ht="36.950000000000003" customHeight="1">
      <c r="B76" s="40"/>
      <c r="C76" s="61" t="s">
        <v>149</v>
      </c>
      <c r="D76" s="62"/>
      <c r="E76" s="62"/>
      <c r="F76" s="62"/>
      <c r="G76" s="62"/>
      <c r="H76" s="62"/>
      <c r="I76" s="171"/>
      <c r="J76" s="62"/>
      <c r="K76" s="62"/>
      <c r="L76" s="60"/>
    </row>
    <row r="77" spans="2:12" s="1" customFormat="1" ht="6.95" customHeight="1">
      <c r="B77" s="40"/>
      <c r="C77" s="62"/>
      <c r="D77" s="62"/>
      <c r="E77" s="62"/>
      <c r="F77" s="62"/>
      <c r="G77" s="62"/>
      <c r="H77" s="62"/>
      <c r="I77" s="171"/>
      <c r="J77" s="62"/>
      <c r="K77" s="62"/>
      <c r="L77" s="60"/>
    </row>
    <row r="78" spans="2:12" s="1" customFormat="1" ht="14.45" customHeight="1">
      <c r="B78" s="40"/>
      <c r="C78" s="64" t="s">
        <v>18</v>
      </c>
      <c r="D78" s="62"/>
      <c r="E78" s="62"/>
      <c r="F78" s="62"/>
      <c r="G78" s="62"/>
      <c r="H78" s="62"/>
      <c r="I78" s="171"/>
      <c r="J78" s="62"/>
      <c r="K78" s="62"/>
      <c r="L78" s="60"/>
    </row>
    <row r="79" spans="2:12" s="1" customFormat="1" ht="22.5" customHeight="1">
      <c r="B79" s="40"/>
      <c r="C79" s="62"/>
      <c r="D79" s="62"/>
      <c r="E79" s="388" t="str">
        <f>E7</f>
        <v>Rozšíření kapacity ČOV Květnice na cílový stav 4 500 EO</v>
      </c>
      <c r="F79" s="389"/>
      <c r="G79" s="389"/>
      <c r="H79" s="389"/>
      <c r="I79" s="171"/>
      <c r="J79" s="62"/>
      <c r="K79" s="62"/>
      <c r="L79" s="60"/>
    </row>
    <row r="80" spans="2:12" s="1" customFormat="1" ht="14.45" customHeight="1">
      <c r="B80" s="40"/>
      <c r="C80" s="64" t="s">
        <v>136</v>
      </c>
      <c r="D80" s="62"/>
      <c r="E80" s="62"/>
      <c r="F80" s="62"/>
      <c r="G80" s="62"/>
      <c r="H80" s="62"/>
      <c r="I80" s="171"/>
      <c r="J80" s="62"/>
      <c r="K80" s="62"/>
      <c r="L80" s="60"/>
    </row>
    <row r="81" spans="2:65" s="1" customFormat="1" ht="23.25" customHeight="1">
      <c r="B81" s="40"/>
      <c r="C81" s="62"/>
      <c r="D81" s="62"/>
      <c r="E81" s="360" t="str">
        <f>E9</f>
        <v>KVETNICE 02 - SO-02-Stavební úpravy stáv. provozní budovy vč. demolice</v>
      </c>
      <c r="F81" s="390"/>
      <c r="G81" s="390"/>
      <c r="H81" s="390"/>
      <c r="I81" s="171"/>
      <c r="J81" s="62"/>
      <c r="K81" s="62"/>
      <c r="L81" s="60"/>
    </row>
    <row r="82" spans="2:65" s="1" customFormat="1" ht="6.95" customHeight="1">
      <c r="B82" s="40"/>
      <c r="C82" s="62"/>
      <c r="D82" s="62"/>
      <c r="E82" s="62"/>
      <c r="F82" s="62"/>
      <c r="G82" s="62"/>
      <c r="H82" s="62"/>
      <c r="I82" s="171"/>
      <c r="J82" s="62"/>
      <c r="K82" s="62"/>
      <c r="L82" s="60"/>
    </row>
    <row r="83" spans="2:65" s="1" customFormat="1" ht="18" customHeight="1">
      <c r="B83" s="40"/>
      <c r="C83" s="64" t="s">
        <v>25</v>
      </c>
      <c r="D83" s="62"/>
      <c r="E83" s="62"/>
      <c r="F83" s="172" t="str">
        <f>F12</f>
        <v>Květnice</v>
      </c>
      <c r="G83" s="62"/>
      <c r="H83" s="62"/>
      <c r="I83" s="173" t="s">
        <v>27</v>
      </c>
      <c r="J83" s="72" t="str">
        <f>IF(J12="","",J12)</f>
        <v>3. 9. 2016</v>
      </c>
      <c r="K83" s="62"/>
      <c r="L83" s="60"/>
    </row>
    <row r="84" spans="2:65" s="1" customFormat="1" ht="6.95" customHeight="1">
      <c r="B84" s="40"/>
      <c r="C84" s="62"/>
      <c r="D84" s="62"/>
      <c r="E84" s="62"/>
      <c r="F84" s="62"/>
      <c r="G84" s="62"/>
      <c r="H84" s="62"/>
      <c r="I84" s="171"/>
      <c r="J84" s="62"/>
      <c r="K84" s="62"/>
      <c r="L84" s="60"/>
    </row>
    <row r="85" spans="2:65" s="1" customFormat="1">
      <c r="B85" s="40"/>
      <c r="C85" s="64" t="s">
        <v>31</v>
      </c>
      <c r="D85" s="62"/>
      <c r="E85" s="62"/>
      <c r="F85" s="172" t="str">
        <f>E15</f>
        <v>Obec Květnice</v>
      </c>
      <c r="G85" s="62"/>
      <c r="H85" s="62"/>
      <c r="I85" s="173" t="s">
        <v>37</v>
      </c>
      <c r="J85" s="172" t="str">
        <f>E21</f>
        <v>MK Profi Hradec Králové s.r.o.</v>
      </c>
      <c r="K85" s="62"/>
      <c r="L85" s="60"/>
    </row>
    <row r="86" spans="2:65" s="1" customFormat="1" ht="14.45" customHeight="1">
      <c r="B86" s="40"/>
      <c r="C86" s="64" t="s">
        <v>35</v>
      </c>
      <c r="D86" s="62"/>
      <c r="E86" s="62"/>
      <c r="F86" s="172" t="str">
        <f>IF(E18="","",E18)</f>
        <v/>
      </c>
      <c r="G86" s="62"/>
      <c r="H86" s="62"/>
      <c r="I86" s="171"/>
      <c r="J86" s="62"/>
      <c r="K86" s="62"/>
      <c r="L86" s="60"/>
    </row>
    <row r="87" spans="2:65" s="1" customFormat="1" ht="10.35" customHeight="1">
      <c r="B87" s="40"/>
      <c r="C87" s="62"/>
      <c r="D87" s="62"/>
      <c r="E87" s="62"/>
      <c r="F87" s="62"/>
      <c r="G87" s="62"/>
      <c r="H87" s="62"/>
      <c r="I87" s="171"/>
      <c r="J87" s="62"/>
      <c r="K87" s="62"/>
      <c r="L87" s="60"/>
    </row>
    <row r="88" spans="2:65" s="10" customFormat="1" ht="29.25" customHeight="1">
      <c r="B88" s="174"/>
      <c r="C88" s="175" t="s">
        <v>150</v>
      </c>
      <c r="D88" s="176" t="s">
        <v>60</v>
      </c>
      <c r="E88" s="176" t="s">
        <v>56</v>
      </c>
      <c r="F88" s="176" t="s">
        <v>151</v>
      </c>
      <c r="G88" s="176" t="s">
        <v>152</v>
      </c>
      <c r="H88" s="176" t="s">
        <v>153</v>
      </c>
      <c r="I88" s="177" t="s">
        <v>154</v>
      </c>
      <c r="J88" s="176" t="s">
        <v>140</v>
      </c>
      <c r="K88" s="178" t="s">
        <v>155</v>
      </c>
      <c r="L88" s="179"/>
      <c r="M88" s="80" t="s">
        <v>156</v>
      </c>
      <c r="N88" s="81" t="s">
        <v>45</v>
      </c>
      <c r="O88" s="81" t="s">
        <v>157</v>
      </c>
      <c r="P88" s="81" t="s">
        <v>158</v>
      </c>
      <c r="Q88" s="81" t="s">
        <v>159</v>
      </c>
      <c r="R88" s="81" t="s">
        <v>160</v>
      </c>
      <c r="S88" s="81" t="s">
        <v>161</v>
      </c>
      <c r="T88" s="82" t="s">
        <v>162</v>
      </c>
    </row>
    <row r="89" spans="2:65" s="1" customFormat="1" ht="29.25" customHeight="1">
      <c r="B89" s="40"/>
      <c r="C89" s="86" t="s">
        <v>141</v>
      </c>
      <c r="D89" s="62"/>
      <c r="E89" s="62"/>
      <c r="F89" s="62"/>
      <c r="G89" s="62"/>
      <c r="H89" s="62"/>
      <c r="I89" s="171"/>
      <c r="J89" s="180">
        <f>BK89</f>
        <v>0</v>
      </c>
      <c r="K89" s="62"/>
      <c r="L89" s="60"/>
      <c r="M89" s="83"/>
      <c r="N89" s="84"/>
      <c r="O89" s="84"/>
      <c r="P89" s="181">
        <f>P90+P212</f>
        <v>0</v>
      </c>
      <c r="Q89" s="84"/>
      <c r="R89" s="181">
        <f>R90+R212</f>
        <v>65.056317890000003</v>
      </c>
      <c r="S89" s="84"/>
      <c r="T89" s="182">
        <f>T90+T212</f>
        <v>57.765929</v>
      </c>
      <c r="AT89" s="23" t="s">
        <v>74</v>
      </c>
      <c r="AU89" s="23" t="s">
        <v>142</v>
      </c>
      <c r="BK89" s="183">
        <f>BK90+BK212</f>
        <v>0</v>
      </c>
    </row>
    <row r="90" spans="2:65" s="11" customFormat="1" ht="37.35" customHeight="1">
      <c r="B90" s="184"/>
      <c r="C90" s="185"/>
      <c r="D90" s="186" t="s">
        <v>74</v>
      </c>
      <c r="E90" s="187" t="s">
        <v>163</v>
      </c>
      <c r="F90" s="187" t="s">
        <v>405</v>
      </c>
      <c r="G90" s="185"/>
      <c r="H90" s="185"/>
      <c r="I90" s="188"/>
      <c r="J90" s="189">
        <f>BK90</f>
        <v>0</v>
      </c>
      <c r="K90" s="185"/>
      <c r="L90" s="190"/>
      <c r="M90" s="191"/>
      <c r="N90" s="192"/>
      <c r="O90" s="192"/>
      <c r="P90" s="193">
        <f>P91+P123+P138+P143+P153+P204+P210</f>
        <v>0</v>
      </c>
      <c r="Q90" s="192"/>
      <c r="R90" s="193">
        <f>R91+R123+R138+R143+R153+R204+R210</f>
        <v>60.508614800000004</v>
      </c>
      <c r="S90" s="192"/>
      <c r="T90" s="194">
        <f>T91+T123+T138+T143+T153+T204+T210</f>
        <v>57.084868999999998</v>
      </c>
      <c r="AR90" s="195" t="s">
        <v>24</v>
      </c>
      <c r="AT90" s="196" t="s">
        <v>74</v>
      </c>
      <c r="AU90" s="196" t="s">
        <v>75</v>
      </c>
      <c r="AY90" s="195" t="s">
        <v>165</v>
      </c>
      <c r="BK90" s="197">
        <f>BK91+BK123+BK138+BK143+BK153+BK204+BK210</f>
        <v>0</v>
      </c>
    </row>
    <row r="91" spans="2:65" s="11" customFormat="1" ht="19.899999999999999" customHeight="1">
      <c r="B91" s="184"/>
      <c r="C91" s="185"/>
      <c r="D91" s="198" t="s">
        <v>74</v>
      </c>
      <c r="E91" s="199" t="s">
        <v>24</v>
      </c>
      <c r="F91" s="199" t="s">
        <v>406</v>
      </c>
      <c r="G91" s="185"/>
      <c r="H91" s="185"/>
      <c r="I91" s="188"/>
      <c r="J91" s="200">
        <f>BK91</f>
        <v>0</v>
      </c>
      <c r="K91" s="185"/>
      <c r="L91" s="190"/>
      <c r="M91" s="191"/>
      <c r="N91" s="192"/>
      <c r="O91" s="192"/>
      <c r="P91" s="193">
        <f>SUM(P92:P122)</f>
        <v>0</v>
      </c>
      <c r="Q91" s="192"/>
      <c r="R91" s="193">
        <f>SUM(R92:R122)</f>
        <v>8.8904001700000013</v>
      </c>
      <c r="S91" s="192"/>
      <c r="T91" s="194">
        <f>SUM(T92:T122)</f>
        <v>7.3123500000000003</v>
      </c>
      <c r="AR91" s="195" t="s">
        <v>24</v>
      </c>
      <c r="AT91" s="196" t="s">
        <v>74</v>
      </c>
      <c r="AU91" s="196" t="s">
        <v>24</v>
      </c>
      <c r="AY91" s="195" t="s">
        <v>165</v>
      </c>
      <c r="BK91" s="197">
        <f>SUM(BK92:BK122)</f>
        <v>0</v>
      </c>
    </row>
    <row r="92" spans="2:65" s="1" customFormat="1" ht="22.5" customHeight="1">
      <c r="B92" s="40"/>
      <c r="C92" s="201" t="s">
        <v>24</v>
      </c>
      <c r="D92" s="201" t="s">
        <v>167</v>
      </c>
      <c r="E92" s="202" t="s">
        <v>168</v>
      </c>
      <c r="F92" s="203" t="s">
        <v>169</v>
      </c>
      <c r="G92" s="204" t="s">
        <v>170</v>
      </c>
      <c r="H92" s="205">
        <v>6.75</v>
      </c>
      <c r="I92" s="206"/>
      <c r="J92" s="207">
        <f>ROUND(I92*H92,2)</f>
        <v>0</v>
      </c>
      <c r="K92" s="203" t="s">
        <v>240</v>
      </c>
      <c r="L92" s="60"/>
      <c r="M92" s="208" t="s">
        <v>22</v>
      </c>
      <c r="N92" s="209" t="s">
        <v>46</v>
      </c>
      <c r="O92" s="41"/>
      <c r="P92" s="210">
        <f>O92*H92</f>
        <v>0</v>
      </c>
      <c r="Q92" s="210">
        <v>0</v>
      </c>
      <c r="R92" s="210">
        <f>Q92*H92</f>
        <v>0</v>
      </c>
      <c r="S92" s="210">
        <v>0.255</v>
      </c>
      <c r="T92" s="211">
        <f>S92*H92</f>
        <v>1.7212499999999999</v>
      </c>
      <c r="AR92" s="23" t="s">
        <v>171</v>
      </c>
      <c r="AT92" s="23" t="s">
        <v>167</v>
      </c>
      <c r="AU92" s="23" t="s">
        <v>84</v>
      </c>
      <c r="AY92" s="23" t="s">
        <v>165</v>
      </c>
      <c r="BE92" s="212">
        <f>IF(N92="základní",J92,0)</f>
        <v>0</v>
      </c>
      <c r="BF92" s="212">
        <f>IF(N92="snížená",J92,0)</f>
        <v>0</v>
      </c>
      <c r="BG92" s="212">
        <f>IF(N92="zákl. přenesená",J92,0)</f>
        <v>0</v>
      </c>
      <c r="BH92" s="212">
        <f>IF(N92="sníž. přenesená",J92,0)</f>
        <v>0</v>
      </c>
      <c r="BI92" s="212">
        <f>IF(N92="nulová",J92,0)</f>
        <v>0</v>
      </c>
      <c r="BJ92" s="23" t="s">
        <v>24</v>
      </c>
      <c r="BK92" s="212">
        <f>ROUND(I92*H92,2)</f>
        <v>0</v>
      </c>
      <c r="BL92" s="23" t="s">
        <v>171</v>
      </c>
      <c r="BM92" s="23" t="s">
        <v>407</v>
      </c>
    </row>
    <row r="93" spans="2:65" s="12" customFormat="1" ht="13.5">
      <c r="B93" s="227"/>
      <c r="C93" s="228"/>
      <c r="D93" s="229" t="s">
        <v>408</v>
      </c>
      <c r="E93" s="230" t="s">
        <v>22</v>
      </c>
      <c r="F93" s="231" t="s">
        <v>409</v>
      </c>
      <c r="G93" s="228"/>
      <c r="H93" s="232">
        <v>6.75</v>
      </c>
      <c r="I93" s="233"/>
      <c r="J93" s="228"/>
      <c r="K93" s="228"/>
      <c r="L93" s="234"/>
      <c r="M93" s="235"/>
      <c r="N93" s="236"/>
      <c r="O93" s="236"/>
      <c r="P93" s="236"/>
      <c r="Q93" s="236"/>
      <c r="R93" s="236"/>
      <c r="S93" s="236"/>
      <c r="T93" s="237"/>
      <c r="AT93" s="238" t="s">
        <v>408</v>
      </c>
      <c r="AU93" s="238" t="s">
        <v>84</v>
      </c>
      <c r="AV93" s="12" t="s">
        <v>84</v>
      </c>
      <c r="AW93" s="12" t="s">
        <v>39</v>
      </c>
      <c r="AX93" s="12" t="s">
        <v>24</v>
      </c>
      <c r="AY93" s="238" t="s">
        <v>165</v>
      </c>
    </row>
    <row r="94" spans="2:65" s="1" customFormat="1" ht="22.5" customHeight="1">
      <c r="B94" s="40"/>
      <c r="C94" s="201" t="s">
        <v>84</v>
      </c>
      <c r="D94" s="201" t="s">
        <v>167</v>
      </c>
      <c r="E94" s="202" t="s">
        <v>410</v>
      </c>
      <c r="F94" s="203" t="s">
        <v>411</v>
      </c>
      <c r="G94" s="204" t="s">
        <v>170</v>
      </c>
      <c r="H94" s="205">
        <v>11.984999999999999</v>
      </c>
      <c r="I94" s="206"/>
      <c r="J94" s="207">
        <f>ROUND(I94*H94,2)</f>
        <v>0</v>
      </c>
      <c r="K94" s="203" t="s">
        <v>240</v>
      </c>
      <c r="L94" s="60"/>
      <c r="M94" s="208" t="s">
        <v>22</v>
      </c>
      <c r="N94" s="209" t="s">
        <v>46</v>
      </c>
      <c r="O94" s="41"/>
      <c r="P94" s="210">
        <f>O94*H94</f>
        <v>0</v>
      </c>
      <c r="Q94" s="210">
        <v>0</v>
      </c>
      <c r="R94" s="210">
        <f>Q94*H94</f>
        <v>0</v>
      </c>
      <c r="S94" s="210">
        <v>0.23499999999999999</v>
      </c>
      <c r="T94" s="211">
        <f>S94*H94</f>
        <v>2.8164749999999996</v>
      </c>
      <c r="AR94" s="23" t="s">
        <v>171</v>
      </c>
      <c r="AT94" s="23" t="s">
        <v>167</v>
      </c>
      <c r="AU94" s="23" t="s">
        <v>84</v>
      </c>
      <c r="AY94" s="23" t="s">
        <v>165</v>
      </c>
      <c r="BE94" s="212">
        <f>IF(N94="základní",J94,0)</f>
        <v>0</v>
      </c>
      <c r="BF94" s="212">
        <f>IF(N94="snížená",J94,0)</f>
        <v>0</v>
      </c>
      <c r="BG94" s="212">
        <f>IF(N94="zákl. přenesená",J94,0)</f>
        <v>0</v>
      </c>
      <c r="BH94" s="212">
        <f>IF(N94="sníž. přenesená",J94,0)</f>
        <v>0</v>
      </c>
      <c r="BI94" s="212">
        <f>IF(N94="nulová",J94,0)</f>
        <v>0</v>
      </c>
      <c r="BJ94" s="23" t="s">
        <v>24</v>
      </c>
      <c r="BK94" s="212">
        <f>ROUND(I94*H94,2)</f>
        <v>0</v>
      </c>
      <c r="BL94" s="23" t="s">
        <v>171</v>
      </c>
      <c r="BM94" s="23" t="s">
        <v>412</v>
      </c>
    </row>
    <row r="95" spans="2:65" s="12" customFormat="1" ht="13.5">
      <c r="B95" s="227"/>
      <c r="C95" s="228"/>
      <c r="D95" s="229" t="s">
        <v>408</v>
      </c>
      <c r="E95" s="230" t="s">
        <v>22</v>
      </c>
      <c r="F95" s="231" t="s">
        <v>413</v>
      </c>
      <c r="G95" s="228"/>
      <c r="H95" s="232">
        <v>11.984999999999999</v>
      </c>
      <c r="I95" s="233"/>
      <c r="J95" s="228"/>
      <c r="K95" s="228"/>
      <c r="L95" s="234"/>
      <c r="M95" s="235"/>
      <c r="N95" s="236"/>
      <c r="O95" s="236"/>
      <c r="P95" s="236"/>
      <c r="Q95" s="236"/>
      <c r="R95" s="236"/>
      <c r="S95" s="236"/>
      <c r="T95" s="237"/>
      <c r="AT95" s="238" t="s">
        <v>408</v>
      </c>
      <c r="AU95" s="238" t="s">
        <v>84</v>
      </c>
      <c r="AV95" s="12" t="s">
        <v>84</v>
      </c>
      <c r="AW95" s="12" t="s">
        <v>39</v>
      </c>
      <c r="AX95" s="12" t="s">
        <v>24</v>
      </c>
      <c r="AY95" s="238" t="s">
        <v>165</v>
      </c>
    </row>
    <row r="96" spans="2:65" s="1" customFormat="1" ht="22.5" customHeight="1">
      <c r="B96" s="40"/>
      <c r="C96" s="201" t="s">
        <v>176</v>
      </c>
      <c r="D96" s="201" t="s">
        <v>167</v>
      </c>
      <c r="E96" s="202" t="s">
        <v>414</v>
      </c>
      <c r="F96" s="203" t="s">
        <v>415</v>
      </c>
      <c r="G96" s="204" t="s">
        <v>170</v>
      </c>
      <c r="H96" s="205">
        <v>1.4850000000000001</v>
      </c>
      <c r="I96" s="206"/>
      <c r="J96" s="207">
        <f>ROUND(I96*H96,2)</f>
        <v>0</v>
      </c>
      <c r="K96" s="203" t="s">
        <v>240</v>
      </c>
      <c r="L96" s="60"/>
      <c r="M96" s="208" t="s">
        <v>22</v>
      </c>
      <c r="N96" s="209" t="s">
        <v>46</v>
      </c>
      <c r="O96" s="41"/>
      <c r="P96" s="210">
        <f>O96*H96</f>
        <v>0</v>
      </c>
      <c r="Q96" s="210">
        <v>0</v>
      </c>
      <c r="R96" s="210">
        <f>Q96*H96</f>
        <v>0</v>
      </c>
      <c r="S96" s="210">
        <v>0.22500000000000001</v>
      </c>
      <c r="T96" s="211">
        <f>S96*H96</f>
        <v>0.33412500000000001</v>
      </c>
      <c r="AR96" s="23" t="s">
        <v>171</v>
      </c>
      <c r="AT96" s="23" t="s">
        <v>167</v>
      </c>
      <c r="AU96" s="23" t="s">
        <v>84</v>
      </c>
      <c r="AY96" s="23" t="s">
        <v>165</v>
      </c>
      <c r="BE96" s="212">
        <f>IF(N96="základní",J96,0)</f>
        <v>0</v>
      </c>
      <c r="BF96" s="212">
        <f>IF(N96="snížená",J96,0)</f>
        <v>0</v>
      </c>
      <c r="BG96" s="212">
        <f>IF(N96="zákl. přenesená",J96,0)</f>
        <v>0</v>
      </c>
      <c r="BH96" s="212">
        <f>IF(N96="sníž. přenesená",J96,0)</f>
        <v>0</v>
      </c>
      <c r="BI96" s="212">
        <f>IF(N96="nulová",J96,0)</f>
        <v>0</v>
      </c>
      <c r="BJ96" s="23" t="s">
        <v>24</v>
      </c>
      <c r="BK96" s="212">
        <f>ROUND(I96*H96,2)</f>
        <v>0</v>
      </c>
      <c r="BL96" s="23" t="s">
        <v>171</v>
      </c>
      <c r="BM96" s="23" t="s">
        <v>416</v>
      </c>
    </row>
    <row r="97" spans="2:65" s="12" customFormat="1" ht="13.5">
      <c r="B97" s="227"/>
      <c r="C97" s="228"/>
      <c r="D97" s="229" t="s">
        <v>408</v>
      </c>
      <c r="E97" s="230" t="s">
        <v>22</v>
      </c>
      <c r="F97" s="231" t="s">
        <v>417</v>
      </c>
      <c r="G97" s="228"/>
      <c r="H97" s="232">
        <v>1.4850000000000001</v>
      </c>
      <c r="I97" s="233"/>
      <c r="J97" s="228"/>
      <c r="K97" s="228"/>
      <c r="L97" s="234"/>
      <c r="M97" s="235"/>
      <c r="N97" s="236"/>
      <c r="O97" s="236"/>
      <c r="P97" s="236"/>
      <c r="Q97" s="236"/>
      <c r="R97" s="236"/>
      <c r="S97" s="236"/>
      <c r="T97" s="237"/>
      <c r="AT97" s="238" t="s">
        <v>408</v>
      </c>
      <c r="AU97" s="238" t="s">
        <v>84</v>
      </c>
      <c r="AV97" s="12" t="s">
        <v>84</v>
      </c>
      <c r="AW97" s="12" t="s">
        <v>39</v>
      </c>
      <c r="AX97" s="12" t="s">
        <v>24</v>
      </c>
      <c r="AY97" s="238" t="s">
        <v>165</v>
      </c>
    </row>
    <row r="98" spans="2:65" s="1" customFormat="1" ht="22.5" customHeight="1">
      <c r="B98" s="40"/>
      <c r="C98" s="201" t="s">
        <v>171</v>
      </c>
      <c r="D98" s="201" t="s">
        <v>167</v>
      </c>
      <c r="E98" s="202" t="s">
        <v>418</v>
      </c>
      <c r="F98" s="203" t="s">
        <v>419</v>
      </c>
      <c r="G98" s="204" t="s">
        <v>170</v>
      </c>
      <c r="H98" s="205">
        <v>10.5</v>
      </c>
      <c r="I98" s="206"/>
      <c r="J98" s="207">
        <f>ROUND(I98*H98,2)</f>
        <v>0</v>
      </c>
      <c r="K98" s="203" t="s">
        <v>240</v>
      </c>
      <c r="L98" s="60"/>
      <c r="M98" s="208" t="s">
        <v>22</v>
      </c>
      <c r="N98" s="209" t="s">
        <v>46</v>
      </c>
      <c r="O98" s="41"/>
      <c r="P98" s="210">
        <f>O98*H98</f>
        <v>0</v>
      </c>
      <c r="Q98" s="210">
        <v>0</v>
      </c>
      <c r="R98" s="210">
        <f>Q98*H98</f>
        <v>0</v>
      </c>
      <c r="S98" s="210">
        <v>0.18099999999999999</v>
      </c>
      <c r="T98" s="211">
        <f>S98*H98</f>
        <v>1.9004999999999999</v>
      </c>
      <c r="AR98" s="23" t="s">
        <v>171</v>
      </c>
      <c r="AT98" s="23" t="s">
        <v>167</v>
      </c>
      <c r="AU98" s="23" t="s">
        <v>84</v>
      </c>
      <c r="AY98" s="23" t="s">
        <v>165</v>
      </c>
      <c r="BE98" s="212">
        <f>IF(N98="základní",J98,0)</f>
        <v>0</v>
      </c>
      <c r="BF98" s="212">
        <f>IF(N98="snížená",J98,0)</f>
        <v>0</v>
      </c>
      <c r="BG98" s="212">
        <f>IF(N98="zákl. přenesená",J98,0)</f>
        <v>0</v>
      </c>
      <c r="BH98" s="212">
        <f>IF(N98="sníž. přenesená",J98,0)</f>
        <v>0</v>
      </c>
      <c r="BI98" s="212">
        <f>IF(N98="nulová",J98,0)</f>
        <v>0</v>
      </c>
      <c r="BJ98" s="23" t="s">
        <v>24</v>
      </c>
      <c r="BK98" s="212">
        <f>ROUND(I98*H98,2)</f>
        <v>0</v>
      </c>
      <c r="BL98" s="23" t="s">
        <v>171</v>
      </c>
      <c r="BM98" s="23" t="s">
        <v>420</v>
      </c>
    </row>
    <row r="99" spans="2:65" s="12" customFormat="1" ht="13.5">
      <c r="B99" s="227"/>
      <c r="C99" s="228"/>
      <c r="D99" s="229" t="s">
        <v>408</v>
      </c>
      <c r="E99" s="230" t="s">
        <v>22</v>
      </c>
      <c r="F99" s="231" t="s">
        <v>421</v>
      </c>
      <c r="G99" s="228"/>
      <c r="H99" s="232">
        <v>10.5</v>
      </c>
      <c r="I99" s="233"/>
      <c r="J99" s="228"/>
      <c r="K99" s="228"/>
      <c r="L99" s="234"/>
      <c r="M99" s="235"/>
      <c r="N99" s="236"/>
      <c r="O99" s="236"/>
      <c r="P99" s="236"/>
      <c r="Q99" s="236"/>
      <c r="R99" s="236"/>
      <c r="S99" s="236"/>
      <c r="T99" s="237"/>
      <c r="AT99" s="238" t="s">
        <v>408</v>
      </c>
      <c r="AU99" s="238" t="s">
        <v>84</v>
      </c>
      <c r="AV99" s="12" t="s">
        <v>84</v>
      </c>
      <c r="AW99" s="12" t="s">
        <v>39</v>
      </c>
      <c r="AX99" s="12" t="s">
        <v>24</v>
      </c>
      <c r="AY99" s="238" t="s">
        <v>165</v>
      </c>
    </row>
    <row r="100" spans="2:65" s="1" customFormat="1" ht="22.5" customHeight="1">
      <c r="B100" s="40"/>
      <c r="C100" s="201" t="s">
        <v>183</v>
      </c>
      <c r="D100" s="201" t="s">
        <v>167</v>
      </c>
      <c r="E100" s="202" t="s">
        <v>422</v>
      </c>
      <c r="F100" s="203" t="s">
        <v>423</v>
      </c>
      <c r="G100" s="204" t="s">
        <v>190</v>
      </c>
      <c r="H100" s="205">
        <v>13.5</v>
      </c>
      <c r="I100" s="206"/>
      <c r="J100" s="207">
        <f>ROUND(I100*H100,2)</f>
        <v>0</v>
      </c>
      <c r="K100" s="203" t="s">
        <v>240</v>
      </c>
      <c r="L100" s="60"/>
      <c r="M100" s="208" t="s">
        <v>22</v>
      </c>
      <c r="N100" s="209" t="s">
        <v>46</v>
      </c>
      <c r="O100" s="41"/>
      <c r="P100" s="210">
        <f>O100*H100</f>
        <v>0</v>
      </c>
      <c r="Q100" s="210">
        <v>0</v>
      </c>
      <c r="R100" s="210">
        <f>Q100*H100</f>
        <v>0</v>
      </c>
      <c r="S100" s="210">
        <v>0.04</v>
      </c>
      <c r="T100" s="211">
        <f>S100*H100</f>
        <v>0.54</v>
      </c>
      <c r="AR100" s="23" t="s">
        <v>171</v>
      </c>
      <c r="AT100" s="23" t="s">
        <v>167</v>
      </c>
      <c r="AU100" s="23" t="s">
        <v>84</v>
      </c>
      <c r="AY100" s="23" t="s">
        <v>165</v>
      </c>
      <c r="BE100" s="212">
        <f>IF(N100="základní",J100,0)</f>
        <v>0</v>
      </c>
      <c r="BF100" s="212">
        <f>IF(N100="snížená",J100,0)</f>
        <v>0</v>
      </c>
      <c r="BG100" s="212">
        <f>IF(N100="zákl. přenesená",J100,0)</f>
        <v>0</v>
      </c>
      <c r="BH100" s="212">
        <f>IF(N100="sníž. přenesená",J100,0)</f>
        <v>0</v>
      </c>
      <c r="BI100" s="212">
        <f>IF(N100="nulová",J100,0)</f>
        <v>0</v>
      </c>
      <c r="BJ100" s="23" t="s">
        <v>24</v>
      </c>
      <c r="BK100" s="212">
        <f>ROUND(I100*H100,2)</f>
        <v>0</v>
      </c>
      <c r="BL100" s="23" t="s">
        <v>171</v>
      </c>
      <c r="BM100" s="23" t="s">
        <v>424</v>
      </c>
    </row>
    <row r="101" spans="2:65" s="12" customFormat="1" ht="13.5">
      <c r="B101" s="227"/>
      <c r="C101" s="228"/>
      <c r="D101" s="229" t="s">
        <v>408</v>
      </c>
      <c r="E101" s="230" t="s">
        <v>22</v>
      </c>
      <c r="F101" s="231" t="s">
        <v>425</v>
      </c>
      <c r="G101" s="228"/>
      <c r="H101" s="232">
        <v>13.5</v>
      </c>
      <c r="I101" s="233"/>
      <c r="J101" s="228"/>
      <c r="K101" s="228"/>
      <c r="L101" s="234"/>
      <c r="M101" s="235"/>
      <c r="N101" s="236"/>
      <c r="O101" s="236"/>
      <c r="P101" s="236"/>
      <c r="Q101" s="236"/>
      <c r="R101" s="236"/>
      <c r="S101" s="236"/>
      <c r="T101" s="237"/>
      <c r="AT101" s="238" t="s">
        <v>408</v>
      </c>
      <c r="AU101" s="238" t="s">
        <v>84</v>
      </c>
      <c r="AV101" s="12" t="s">
        <v>84</v>
      </c>
      <c r="AW101" s="12" t="s">
        <v>39</v>
      </c>
      <c r="AX101" s="12" t="s">
        <v>24</v>
      </c>
      <c r="AY101" s="238" t="s">
        <v>165</v>
      </c>
    </row>
    <row r="102" spans="2:65" s="1" customFormat="1" ht="22.5" customHeight="1">
      <c r="B102" s="40"/>
      <c r="C102" s="201" t="s">
        <v>187</v>
      </c>
      <c r="D102" s="201" t="s">
        <v>167</v>
      </c>
      <c r="E102" s="202" t="s">
        <v>426</v>
      </c>
      <c r="F102" s="203" t="s">
        <v>427</v>
      </c>
      <c r="G102" s="204" t="s">
        <v>428</v>
      </c>
      <c r="H102" s="205">
        <v>160</v>
      </c>
      <c r="I102" s="206"/>
      <c r="J102" s="207">
        <f>ROUND(I102*H102,2)</f>
        <v>0</v>
      </c>
      <c r="K102" s="203" t="s">
        <v>240</v>
      </c>
      <c r="L102" s="60"/>
      <c r="M102" s="208" t="s">
        <v>22</v>
      </c>
      <c r="N102" s="209" t="s">
        <v>46</v>
      </c>
      <c r="O102" s="41"/>
      <c r="P102" s="210">
        <f>O102*H102</f>
        <v>0</v>
      </c>
      <c r="Q102" s="210">
        <v>0</v>
      </c>
      <c r="R102" s="210">
        <f>Q102*H102</f>
        <v>0</v>
      </c>
      <c r="S102" s="210">
        <v>0</v>
      </c>
      <c r="T102" s="211">
        <f>S102*H102</f>
        <v>0</v>
      </c>
      <c r="AR102" s="23" t="s">
        <v>171</v>
      </c>
      <c r="AT102" s="23" t="s">
        <v>167</v>
      </c>
      <c r="AU102" s="23" t="s">
        <v>84</v>
      </c>
      <c r="AY102" s="23" t="s">
        <v>165</v>
      </c>
      <c r="BE102" s="212">
        <f>IF(N102="základní",J102,0)</f>
        <v>0</v>
      </c>
      <c r="BF102" s="212">
        <f>IF(N102="snížená",J102,0)</f>
        <v>0</v>
      </c>
      <c r="BG102" s="212">
        <f>IF(N102="zákl. přenesená",J102,0)</f>
        <v>0</v>
      </c>
      <c r="BH102" s="212">
        <f>IF(N102="sníž. přenesená",J102,0)</f>
        <v>0</v>
      </c>
      <c r="BI102" s="212">
        <f>IF(N102="nulová",J102,0)</f>
        <v>0</v>
      </c>
      <c r="BJ102" s="23" t="s">
        <v>24</v>
      </c>
      <c r="BK102" s="212">
        <f>ROUND(I102*H102,2)</f>
        <v>0</v>
      </c>
      <c r="BL102" s="23" t="s">
        <v>171</v>
      </c>
      <c r="BM102" s="23" t="s">
        <v>429</v>
      </c>
    </row>
    <row r="103" spans="2:65" s="1" customFormat="1" ht="22.5" customHeight="1">
      <c r="B103" s="40"/>
      <c r="C103" s="201" t="s">
        <v>192</v>
      </c>
      <c r="D103" s="201" t="s">
        <v>167</v>
      </c>
      <c r="E103" s="202" t="s">
        <v>430</v>
      </c>
      <c r="F103" s="203" t="s">
        <v>431</v>
      </c>
      <c r="G103" s="204" t="s">
        <v>432</v>
      </c>
      <c r="H103" s="205">
        <v>7</v>
      </c>
      <c r="I103" s="206"/>
      <c r="J103" s="207">
        <f>ROUND(I103*H103,2)</f>
        <v>0</v>
      </c>
      <c r="K103" s="203" t="s">
        <v>240</v>
      </c>
      <c r="L103" s="60"/>
      <c r="M103" s="208" t="s">
        <v>22</v>
      </c>
      <c r="N103" s="209" t="s">
        <v>46</v>
      </c>
      <c r="O103" s="41"/>
      <c r="P103" s="210">
        <f>O103*H103</f>
        <v>0</v>
      </c>
      <c r="Q103" s="210">
        <v>0</v>
      </c>
      <c r="R103" s="210">
        <f>Q103*H103</f>
        <v>0</v>
      </c>
      <c r="S103" s="210">
        <v>0</v>
      </c>
      <c r="T103" s="211">
        <f>S103*H103</f>
        <v>0</v>
      </c>
      <c r="AR103" s="23" t="s">
        <v>171</v>
      </c>
      <c r="AT103" s="23" t="s">
        <v>167</v>
      </c>
      <c r="AU103" s="23" t="s">
        <v>84</v>
      </c>
      <c r="AY103" s="23" t="s">
        <v>165</v>
      </c>
      <c r="BE103" s="212">
        <f>IF(N103="základní",J103,0)</f>
        <v>0</v>
      </c>
      <c r="BF103" s="212">
        <f>IF(N103="snížená",J103,0)</f>
        <v>0</v>
      </c>
      <c r="BG103" s="212">
        <f>IF(N103="zákl. přenesená",J103,0)</f>
        <v>0</v>
      </c>
      <c r="BH103" s="212">
        <f>IF(N103="sníž. přenesená",J103,0)</f>
        <v>0</v>
      </c>
      <c r="BI103" s="212">
        <f>IF(N103="nulová",J103,0)</f>
        <v>0</v>
      </c>
      <c r="BJ103" s="23" t="s">
        <v>24</v>
      </c>
      <c r="BK103" s="212">
        <f>ROUND(I103*H103,2)</f>
        <v>0</v>
      </c>
      <c r="BL103" s="23" t="s">
        <v>171</v>
      </c>
      <c r="BM103" s="23" t="s">
        <v>433</v>
      </c>
    </row>
    <row r="104" spans="2:65" s="1" customFormat="1" ht="22.5" customHeight="1">
      <c r="B104" s="40"/>
      <c r="C104" s="201" t="s">
        <v>197</v>
      </c>
      <c r="D104" s="201" t="s">
        <v>167</v>
      </c>
      <c r="E104" s="202" t="s">
        <v>434</v>
      </c>
      <c r="F104" s="203" t="s">
        <v>435</v>
      </c>
      <c r="G104" s="204" t="s">
        <v>195</v>
      </c>
      <c r="H104" s="205">
        <v>31.280999999999999</v>
      </c>
      <c r="I104" s="206"/>
      <c r="J104" s="207">
        <f>ROUND(I104*H104,2)</f>
        <v>0</v>
      </c>
      <c r="K104" s="203" t="s">
        <v>240</v>
      </c>
      <c r="L104" s="60"/>
      <c r="M104" s="208" t="s">
        <v>22</v>
      </c>
      <c r="N104" s="209" t="s">
        <v>46</v>
      </c>
      <c r="O104" s="41"/>
      <c r="P104" s="210">
        <f>O104*H104</f>
        <v>0</v>
      </c>
      <c r="Q104" s="210">
        <v>0</v>
      </c>
      <c r="R104" s="210">
        <f>Q104*H104</f>
        <v>0</v>
      </c>
      <c r="S104" s="210">
        <v>0</v>
      </c>
      <c r="T104" s="211">
        <f>S104*H104</f>
        <v>0</v>
      </c>
      <c r="AR104" s="23" t="s">
        <v>171</v>
      </c>
      <c r="AT104" s="23" t="s">
        <v>167</v>
      </c>
      <c r="AU104" s="23" t="s">
        <v>84</v>
      </c>
      <c r="AY104" s="23" t="s">
        <v>165</v>
      </c>
      <c r="BE104" s="212">
        <f>IF(N104="základní",J104,0)</f>
        <v>0</v>
      </c>
      <c r="BF104" s="212">
        <f>IF(N104="snížená",J104,0)</f>
        <v>0</v>
      </c>
      <c r="BG104" s="212">
        <f>IF(N104="zákl. přenesená",J104,0)</f>
        <v>0</v>
      </c>
      <c r="BH104" s="212">
        <f>IF(N104="sníž. přenesená",J104,0)</f>
        <v>0</v>
      </c>
      <c r="BI104" s="212">
        <f>IF(N104="nulová",J104,0)</f>
        <v>0</v>
      </c>
      <c r="BJ104" s="23" t="s">
        <v>24</v>
      </c>
      <c r="BK104" s="212">
        <f>ROUND(I104*H104,2)</f>
        <v>0</v>
      </c>
      <c r="BL104" s="23" t="s">
        <v>171</v>
      </c>
      <c r="BM104" s="23" t="s">
        <v>436</v>
      </c>
    </row>
    <row r="105" spans="2:65" s="12" customFormat="1" ht="13.5">
      <c r="B105" s="227"/>
      <c r="C105" s="228"/>
      <c r="D105" s="229" t="s">
        <v>408</v>
      </c>
      <c r="E105" s="230" t="s">
        <v>22</v>
      </c>
      <c r="F105" s="231" t="s">
        <v>437</v>
      </c>
      <c r="G105" s="228"/>
      <c r="H105" s="232">
        <v>31.280999999999999</v>
      </c>
      <c r="I105" s="233"/>
      <c r="J105" s="228"/>
      <c r="K105" s="228"/>
      <c r="L105" s="234"/>
      <c r="M105" s="235"/>
      <c r="N105" s="236"/>
      <c r="O105" s="236"/>
      <c r="P105" s="236"/>
      <c r="Q105" s="236"/>
      <c r="R105" s="236"/>
      <c r="S105" s="236"/>
      <c r="T105" s="237"/>
      <c r="AT105" s="238" t="s">
        <v>408</v>
      </c>
      <c r="AU105" s="238" t="s">
        <v>84</v>
      </c>
      <c r="AV105" s="12" t="s">
        <v>84</v>
      </c>
      <c r="AW105" s="12" t="s">
        <v>39</v>
      </c>
      <c r="AX105" s="12" t="s">
        <v>24</v>
      </c>
      <c r="AY105" s="238" t="s">
        <v>165</v>
      </c>
    </row>
    <row r="106" spans="2:65" s="1" customFormat="1" ht="22.5" customHeight="1">
      <c r="B106" s="40"/>
      <c r="C106" s="201" t="s">
        <v>201</v>
      </c>
      <c r="D106" s="201" t="s">
        <v>167</v>
      </c>
      <c r="E106" s="202" t="s">
        <v>438</v>
      </c>
      <c r="F106" s="203" t="s">
        <v>439</v>
      </c>
      <c r="G106" s="204" t="s">
        <v>195</v>
      </c>
      <c r="H106" s="205">
        <v>31.280999999999999</v>
      </c>
      <c r="I106" s="206"/>
      <c r="J106" s="207">
        <f>ROUND(I106*H106,2)</f>
        <v>0</v>
      </c>
      <c r="K106" s="203" t="s">
        <v>240</v>
      </c>
      <c r="L106" s="60"/>
      <c r="M106" s="208" t="s">
        <v>22</v>
      </c>
      <c r="N106" s="209" t="s">
        <v>46</v>
      </c>
      <c r="O106" s="41"/>
      <c r="P106" s="210">
        <f>O106*H106</f>
        <v>0</v>
      </c>
      <c r="Q106" s="210">
        <v>0</v>
      </c>
      <c r="R106" s="210">
        <f>Q106*H106</f>
        <v>0</v>
      </c>
      <c r="S106" s="210">
        <v>0</v>
      </c>
      <c r="T106" s="211">
        <f>S106*H106</f>
        <v>0</v>
      </c>
      <c r="AR106" s="23" t="s">
        <v>171</v>
      </c>
      <c r="AT106" s="23" t="s">
        <v>167</v>
      </c>
      <c r="AU106" s="23" t="s">
        <v>84</v>
      </c>
      <c r="AY106" s="23" t="s">
        <v>165</v>
      </c>
      <c r="BE106" s="212">
        <f>IF(N106="základní",J106,0)</f>
        <v>0</v>
      </c>
      <c r="BF106" s="212">
        <f>IF(N106="snížená",J106,0)</f>
        <v>0</v>
      </c>
      <c r="BG106" s="212">
        <f>IF(N106="zákl. přenesená",J106,0)</f>
        <v>0</v>
      </c>
      <c r="BH106" s="212">
        <f>IF(N106="sníž. přenesená",J106,0)</f>
        <v>0</v>
      </c>
      <c r="BI106" s="212">
        <f>IF(N106="nulová",J106,0)</f>
        <v>0</v>
      </c>
      <c r="BJ106" s="23" t="s">
        <v>24</v>
      </c>
      <c r="BK106" s="212">
        <f>ROUND(I106*H106,2)</f>
        <v>0</v>
      </c>
      <c r="BL106" s="23" t="s">
        <v>171</v>
      </c>
      <c r="BM106" s="23" t="s">
        <v>440</v>
      </c>
    </row>
    <row r="107" spans="2:65" s="1" customFormat="1" ht="22.5" customHeight="1">
      <c r="B107" s="40"/>
      <c r="C107" s="201" t="s">
        <v>29</v>
      </c>
      <c r="D107" s="201" t="s">
        <v>167</v>
      </c>
      <c r="E107" s="202" t="s">
        <v>441</v>
      </c>
      <c r="F107" s="203" t="s">
        <v>442</v>
      </c>
      <c r="G107" s="204" t="s">
        <v>443</v>
      </c>
      <c r="H107" s="205">
        <v>2</v>
      </c>
      <c r="I107" s="206"/>
      <c r="J107" s="207">
        <f>ROUND(I107*H107,2)</f>
        <v>0</v>
      </c>
      <c r="K107" s="203" t="s">
        <v>22</v>
      </c>
      <c r="L107" s="60"/>
      <c r="M107" s="208" t="s">
        <v>22</v>
      </c>
      <c r="N107" s="209" t="s">
        <v>46</v>
      </c>
      <c r="O107" s="41"/>
      <c r="P107" s="210">
        <f>O107*H107</f>
        <v>0</v>
      </c>
      <c r="Q107" s="210">
        <v>0</v>
      </c>
      <c r="R107" s="210">
        <f>Q107*H107</f>
        <v>0</v>
      </c>
      <c r="S107" s="210">
        <v>0</v>
      </c>
      <c r="T107" s="211">
        <f>S107*H107</f>
        <v>0</v>
      </c>
      <c r="AR107" s="23" t="s">
        <v>171</v>
      </c>
      <c r="AT107" s="23" t="s">
        <v>167</v>
      </c>
      <c r="AU107" s="23" t="s">
        <v>84</v>
      </c>
      <c r="AY107" s="23" t="s">
        <v>165</v>
      </c>
      <c r="BE107" s="212">
        <f>IF(N107="základní",J107,0)</f>
        <v>0</v>
      </c>
      <c r="BF107" s="212">
        <f>IF(N107="snížená",J107,0)</f>
        <v>0</v>
      </c>
      <c r="BG107" s="212">
        <f>IF(N107="zákl. přenesená",J107,0)</f>
        <v>0</v>
      </c>
      <c r="BH107" s="212">
        <f>IF(N107="sníž. přenesená",J107,0)</f>
        <v>0</v>
      </c>
      <c r="BI107" s="212">
        <f>IF(N107="nulová",J107,0)</f>
        <v>0</v>
      </c>
      <c r="BJ107" s="23" t="s">
        <v>24</v>
      </c>
      <c r="BK107" s="212">
        <f>ROUND(I107*H107,2)</f>
        <v>0</v>
      </c>
      <c r="BL107" s="23" t="s">
        <v>171</v>
      </c>
      <c r="BM107" s="23" t="s">
        <v>444</v>
      </c>
    </row>
    <row r="108" spans="2:65" s="1" customFormat="1" ht="22.5" customHeight="1">
      <c r="B108" s="40"/>
      <c r="C108" s="201" t="s">
        <v>208</v>
      </c>
      <c r="D108" s="201" t="s">
        <v>167</v>
      </c>
      <c r="E108" s="202" t="s">
        <v>445</v>
      </c>
      <c r="F108" s="203" t="s">
        <v>446</v>
      </c>
      <c r="G108" s="204" t="s">
        <v>447</v>
      </c>
      <c r="H108" s="205">
        <v>1</v>
      </c>
      <c r="I108" s="206"/>
      <c r="J108" s="207">
        <f>ROUND(I108*H108,2)</f>
        <v>0</v>
      </c>
      <c r="K108" s="203" t="s">
        <v>22</v>
      </c>
      <c r="L108" s="60"/>
      <c r="M108" s="208" t="s">
        <v>22</v>
      </c>
      <c r="N108" s="209" t="s">
        <v>46</v>
      </c>
      <c r="O108" s="41"/>
      <c r="P108" s="210">
        <f>O108*H108</f>
        <v>0</v>
      </c>
      <c r="Q108" s="210">
        <v>0</v>
      </c>
      <c r="R108" s="210">
        <f>Q108*H108</f>
        <v>0</v>
      </c>
      <c r="S108" s="210">
        <v>0</v>
      </c>
      <c r="T108" s="211">
        <f>S108*H108</f>
        <v>0</v>
      </c>
      <c r="AR108" s="23" t="s">
        <v>171</v>
      </c>
      <c r="AT108" s="23" t="s">
        <v>167</v>
      </c>
      <c r="AU108" s="23" t="s">
        <v>84</v>
      </c>
      <c r="AY108" s="23" t="s">
        <v>165</v>
      </c>
      <c r="BE108" s="212">
        <f>IF(N108="základní",J108,0)</f>
        <v>0</v>
      </c>
      <c r="BF108" s="212">
        <f>IF(N108="snížená",J108,0)</f>
        <v>0</v>
      </c>
      <c r="BG108" s="212">
        <f>IF(N108="zákl. přenesená",J108,0)</f>
        <v>0</v>
      </c>
      <c r="BH108" s="212">
        <f>IF(N108="sníž. přenesená",J108,0)</f>
        <v>0</v>
      </c>
      <c r="BI108" s="212">
        <f>IF(N108="nulová",J108,0)</f>
        <v>0</v>
      </c>
      <c r="BJ108" s="23" t="s">
        <v>24</v>
      </c>
      <c r="BK108" s="212">
        <f>ROUND(I108*H108,2)</f>
        <v>0</v>
      </c>
      <c r="BL108" s="23" t="s">
        <v>171</v>
      </c>
      <c r="BM108" s="23" t="s">
        <v>448</v>
      </c>
    </row>
    <row r="109" spans="2:65" s="1" customFormat="1" ht="22.5" customHeight="1">
      <c r="B109" s="40"/>
      <c r="C109" s="201" t="s">
        <v>212</v>
      </c>
      <c r="D109" s="201" t="s">
        <v>167</v>
      </c>
      <c r="E109" s="202" t="s">
        <v>449</v>
      </c>
      <c r="F109" s="203" t="s">
        <v>450</v>
      </c>
      <c r="G109" s="204" t="s">
        <v>170</v>
      </c>
      <c r="H109" s="205">
        <v>54</v>
      </c>
      <c r="I109" s="206"/>
      <c r="J109" s="207">
        <f>ROUND(I109*H109,2)</f>
        <v>0</v>
      </c>
      <c r="K109" s="203" t="s">
        <v>240</v>
      </c>
      <c r="L109" s="60"/>
      <c r="M109" s="208" t="s">
        <v>22</v>
      </c>
      <c r="N109" s="209" t="s">
        <v>46</v>
      </c>
      <c r="O109" s="41"/>
      <c r="P109" s="210">
        <f>O109*H109</f>
        <v>0</v>
      </c>
      <c r="Q109" s="210">
        <v>1.4999999999999999E-4</v>
      </c>
      <c r="R109" s="210">
        <f>Q109*H109</f>
        <v>8.0999999999999996E-3</v>
      </c>
      <c r="S109" s="210">
        <v>0</v>
      </c>
      <c r="T109" s="211">
        <f>S109*H109</f>
        <v>0</v>
      </c>
      <c r="AR109" s="23" t="s">
        <v>171</v>
      </c>
      <c r="AT109" s="23" t="s">
        <v>167</v>
      </c>
      <c r="AU109" s="23" t="s">
        <v>84</v>
      </c>
      <c r="AY109" s="23" t="s">
        <v>165</v>
      </c>
      <c r="BE109" s="212">
        <f>IF(N109="základní",J109,0)</f>
        <v>0</v>
      </c>
      <c r="BF109" s="212">
        <f>IF(N109="snížená",J109,0)</f>
        <v>0</v>
      </c>
      <c r="BG109" s="212">
        <f>IF(N109="zákl. přenesená",J109,0)</f>
        <v>0</v>
      </c>
      <c r="BH109" s="212">
        <f>IF(N109="sníž. přenesená",J109,0)</f>
        <v>0</v>
      </c>
      <c r="BI109" s="212">
        <f>IF(N109="nulová",J109,0)</f>
        <v>0</v>
      </c>
      <c r="BJ109" s="23" t="s">
        <v>24</v>
      </c>
      <c r="BK109" s="212">
        <f>ROUND(I109*H109,2)</f>
        <v>0</v>
      </c>
      <c r="BL109" s="23" t="s">
        <v>171</v>
      </c>
      <c r="BM109" s="23" t="s">
        <v>451</v>
      </c>
    </row>
    <row r="110" spans="2:65" s="12" customFormat="1" ht="13.5">
      <c r="B110" s="227"/>
      <c r="C110" s="228"/>
      <c r="D110" s="229" t="s">
        <v>408</v>
      </c>
      <c r="E110" s="230" t="s">
        <v>22</v>
      </c>
      <c r="F110" s="231" t="s">
        <v>452</v>
      </c>
      <c r="G110" s="228"/>
      <c r="H110" s="232">
        <v>54</v>
      </c>
      <c r="I110" s="233"/>
      <c r="J110" s="228"/>
      <c r="K110" s="228"/>
      <c r="L110" s="234"/>
      <c r="M110" s="235"/>
      <c r="N110" s="236"/>
      <c r="O110" s="236"/>
      <c r="P110" s="236"/>
      <c r="Q110" s="236"/>
      <c r="R110" s="236"/>
      <c r="S110" s="236"/>
      <c r="T110" s="237"/>
      <c r="AT110" s="238" t="s">
        <v>408</v>
      </c>
      <c r="AU110" s="238" t="s">
        <v>84</v>
      </c>
      <c r="AV110" s="12" t="s">
        <v>84</v>
      </c>
      <c r="AW110" s="12" t="s">
        <v>39</v>
      </c>
      <c r="AX110" s="12" t="s">
        <v>24</v>
      </c>
      <c r="AY110" s="238" t="s">
        <v>165</v>
      </c>
    </row>
    <row r="111" spans="2:65" s="1" customFormat="1" ht="22.5" customHeight="1">
      <c r="B111" s="40"/>
      <c r="C111" s="213" t="s">
        <v>216</v>
      </c>
      <c r="D111" s="213" t="s">
        <v>224</v>
      </c>
      <c r="E111" s="214" t="s">
        <v>453</v>
      </c>
      <c r="F111" s="215" t="s">
        <v>454</v>
      </c>
      <c r="G111" s="216" t="s">
        <v>227</v>
      </c>
      <c r="H111" s="217">
        <v>8</v>
      </c>
      <c r="I111" s="218"/>
      <c r="J111" s="219">
        <f>ROUND(I111*H111,2)</f>
        <v>0</v>
      </c>
      <c r="K111" s="215" t="s">
        <v>240</v>
      </c>
      <c r="L111" s="220"/>
      <c r="M111" s="221" t="s">
        <v>22</v>
      </c>
      <c r="N111" s="222" t="s">
        <v>46</v>
      </c>
      <c r="O111" s="41"/>
      <c r="P111" s="210">
        <f>O111*H111</f>
        <v>0</v>
      </c>
      <c r="Q111" s="210">
        <v>1</v>
      </c>
      <c r="R111" s="210">
        <f>Q111*H111</f>
        <v>8</v>
      </c>
      <c r="S111" s="210">
        <v>0</v>
      </c>
      <c r="T111" s="211">
        <f>S111*H111</f>
        <v>0</v>
      </c>
      <c r="AR111" s="23" t="s">
        <v>197</v>
      </c>
      <c r="AT111" s="23" t="s">
        <v>224</v>
      </c>
      <c r="AU111" s="23" t="s">
        <v>84</v>
      </c>
      <c r="AY111" s="23" t="s">
        <v>165</v>
      </c>
      <c r="BE111" s="212">
        <f>IF(N111="základní",J111,0)</f>
        <v>0</v>
      </c>
      <c r="BF111" s="212">
        <f>IF(N111="snížená",J111,0)</f>
        <v>0</v>
      </c>
      <c r="BG111" s="212">
        <f>IF(N111="zákl. přenesená",J111,0)</f>
        <v>0</v>
      </c>
      <c r="BH111" s="212">
        <f>IF(N111="sníž. přenesená",J111,0)</f>
        <v>0</v>
      </c>
      <c r="BI111" s="212">
        <f>IF(N111="nulová",J111,0)</f>
        <v>0</v>
      </c>
      <c r="BJ111" s="23" t="s">
        <v>24</v>
      </c>
      <c r="BK111" s="212">
        <f>ROUND(I111*H111,2)</f>
        <v>0</v>
      </c>
      <c r="BL111" s="23" t="s">
        <v>171</v>
      </c>
      <c r="BM111" s="23" t="s">
        <v>455</v>
      </c>
    </row>
    <row r="112" spans="2:65" s="12" customFormat="1" ht="13.5">
      <c r="B112" s="227"/>
      <c r="C112" s="228"/>
      <c r="D112" s="229" t="s">
        <v>408</v>
      </c>
      <c r="E112" s="230" t="s">
        <v>22</v>
      </c>
      <c r="F112" s="231" t="s">
        <v>456</v>
      </c>
      <c r="G112" s="228"/>
      <c r="H112" s="232">
        <v>8</v>
      </c>
      <c r="I112" s="233"/>
      <c r="J112" s="228"/>
      <c r="K112" s="228"/>
      <c r="L112" s="234"/>
      <c r="M112" s="235"/>
      <c r="N112" s="236"/>
      <c r="O112" s="236"/>
      <c r="P112" s="236"/>
      <c r="Q112" s="236"/>
      <c r="R112" s="236"/>
      <c r="S112" s="236"/>
      <c r="T112" s="237"/>
      <c r="AT112" s="238" t="s">
        <v>408</v>
      </c>
      <c r="AU112" s="238" t="s">
        <v>84</v>
      </c>
      <c r="AV112" s="12" t="s">
        <v>84</v>
      </c>
      <c r="AW112" s="12" t="s">
        <v>39</v>
      </c>
      <c r="AX112" s="12" t="s">
        <v>24</v>
      </c>
      <c r="AY112" s="238" t="s">
        <v>165</v>
      </c>
    </row>
    <row r="113" spans="2:65" s="1" customFormat="1" ht="22.5" customHeight="1">
      <c r="B113" s="40"/>
      <c r="C113" s="201" t="s">
        <v>220</v>
      </c>
      <c r="D113" s="201" t="s">
        <v>167</v>
      </c>
      <c r="E113" s="202" t="s">
        <v>457</v>
      </c>
      <c r="F113" s="203" t="s">
        <v>458</v>
      </c>
      <c r="G113" s="204" t="s">
        <v>170</v>
      </c>
      <c r="H113" s="205">
        <v>54</v>
      </c>
      <c r="I113" s="206"/>
      <c r="J113" s="207">
        <f>ROUND(I113*H113,2)</f>
        <v>0</v>
      </c>
      <c r="K113" s="203" t="s">
        <v>240</v>
      </c>
      <c r="L113" s="60"/>
      <c r="M113" s="208" t="s">
        <v>22</v>
      </c>
      <c r="N113" s="209" t="s">
        <v>46</v>
      </c>
      <c r="O113" s="41"/>
      <c r="P113" s="210">
        <f>O113*H113</f>
        <v>0</v>
      </c>
      <c r="Q113" s="210">
        <v>2.82E-3</v>
      </c>
      <c r="R113" s="210">
        <f>Q113*H113</f>
        <v>0.15228</v>
      </c>
      <c r="S113" s="210">
        <v>0</v>
      </c>
      <c r="T113" s="211">
        <f>S113*H113</f>
        <v>0</v>
      </c>
      <c r="AR113" s="23" t="s">
        <v>171</v>
      </c>
      <c r="AT113" s="23" t="s">
        <v>167</v>
      </c>
      <c r="AU113" s="23" t="s">
        <v>84</v>
      </c>
      <c r="AY113" s="23" t="s">
        <v>165</v>
      </c>
      <c r="BE113" s="212">
        <f>IF(N113="základní",J113,0)</f>
        <v>0</v>
      </c>
      <c r="BF113" s="212">
        <f>IF(N113="snížená",J113,0)</f>
        <v>0</v>
      </c>
      <c r="BG113" s="212">
        <f>IF(N113="zákl. přenesená",J113,0)</f>
        <v>0</v>
      </c>
      <c r="BH113" s="212">
        <f>IF(N113="sníž. přenesená",J113,0)</f>
        <v>0</v>
      </c>
      <c r="BI113" s="212">
        <f>IF(N113="nulová",J113,0)</f>
        <v>0</v>
      </c>
      <c r="BJ113" s="23" t="s">
        <v>24</v>
      </c>
      <c r="BK113" s="212">
        <f>ROUND(I113*H113,2)</f>
        <v>0</v>
      </c>
      <c r="BL113" s="23" t="s">
        <v>171</v>
      </c>
      <c r="BM113" s="23" t="s">
        <v>459</v>
      </c>
    </row>
    <row r="114" spans="2:65" s="1" customFormat="1" ht="31.5" customHeight="1">
      <c r="B114" s="40"/>
      <c r="C114" s="201" t="s">
        <v>10</v>
      </c>
      <c r="D114" s="201" t="s">
        <v>167</v>
      </c>
      <c r="E114" s="202" t="s">
        <v>460</v>
      </c>
      <c r="F114" s="203" t="s">
        <v>461</v>
      </c>
      <c r="G114" s="204" t="s">
        <v>170</v>
      </c>
      <c r="H114" s="205">
        <v>54</v>
      </c>
      <c r="I114" s="206"/>
      <c r="J114" s="207">
        <f>ROUND(I114*H114,2)</f>
        <v>0</v>
      </c>
      <c r="K114" s="203" t="s">
        <v>240</v>
      </c>
      <c r="L114" s="60"/>
      <c r="M114" s="208" t="s">
        <v>22</v>
      </c>
      <c r="N114" s="209" t="s">
        <v>46</v>
      </c>
      <c r="O114" s="41"/>
      <c r="P114" s="210">
        <f>O114*H114</f>
        <v>0</v>
      </c>
      <c r="Q114" s="210">
        <v>9.0000000000000006E-5</v>
      </c>
      <c r="R114" s="210">
        <f>Q114*H114</f>
        <v>4.8600000000000006E-3</v>
      </c>
      <c r="S114" s="210">
        <v>0</v>
      </c>
      <c r="T114" s="211">
        <f>S114*H114</f>
        <v>0</v>
      </c>
      <c r="AR114" s="23" t="s">
        <v>171</v>
      </c>
      <c r="AT114" s="23" t="s">
        <v>167</v>
      </c>
      <c r="AU114" s="23" t="s">
        <v>84</v>
      </c>
      <c r="AY114" s="23" t="s">
        <v>165</v>
      </c>
      <c r="BE114" s="212">
        <f>IF(N114="základní",J114,0)</f>
        <v>0</v>
      </c>
      <c r="BF114" s="212">
        <f>IF(N114="snížená",J114,0)</f>
        <v>0</v>
      </c>
      <c r="BG114" s="212">
        <f>IF(N114="zákl. přenesená",J114,0)</f>
        <v>0</v>
      </c>
      <c r="BH114" s="212">
        <f>IF(N114="sníž. přenesená",J114,0)</f>
        <v>0</v>
      </c>
      <c r="BI114" s="212">
        <f>IF(N114="nulová",J114,0)</f>
        <v>0</v>
      </c>
      <c r="BJ114" s="23" t="s">
        <v>24</v>
      </c>
      <c r="BK114" s="212">
        <f>ROUND(I114*H114,2)</f>
        <v>0</v>
      </c>
      <c r="BL114" s="23" t="s">
        <v>171</v>
      </c>
      <c r="BM114" s="23" t="s">
        <v>462</v>
      </c>
    </row>
    <row r="115" spans="2:65" s="1" customFormat="1" ht="22.5" customHeight="1">
      <c r="B115" s="40"/>
      <c r="C115" s="201" t="s">
        <v>229</v>
      </c>
      <c r="D115" s="201" t="s">
        <v>167</v>
      </c>
      <c r="E115" s="202" t="s">
        <v>463</v>
      </c>
      <c r="F115" s="203" t="s">
        <v>464</v>
      </c>
      <c r="G115" s="204" t="s">
        <v>227</v>
      </c>
      <c r="H115" s="205">
        <v>0.72099999999999997</v>
      </c>
      <c r="I115" s="206"/>
      <c r="J115" s="207">
        <f>ROUND(I115*H115,2)</f>
        <v>0</v>
      </c>
      <c r="K115" s="203" t="s">
        <v>240</v>
      </c>
      <c r="L115" s="60"/>
      <c r="M115" s="208" t="s">
        <v>22</v>
      </c>
      <c r="N115" s="209" t="s">
        <v>46</v>
      </c>
      <c r="O115" s="41"/>
      <c r="P115" s="210">
        <f>O115*H115</f>
        <v>0</v>
      </c>
      <c r="Q115" s="210">
        <v>5.77E-3</v>
      </c>
      <c r="R115" s="210">
        <f>Q115*H115</f>
        <v>4.1601699999999995E-3</v>
      </c>
      <c r="S115" s="210">
        <v>0</v>
      </c>
      <c r="T115" s="211">
        <f>S115*H115</f>
        <v>0</v>
      </c>
      <c r="AR115" s="23" t="s">
        <v>171</v>
      </c>
      <c r="AT115" s="23" t="s">
        <v>167</v>
      </c>
      <c r="AU115" s="23" t="s">
        <v>84</v>
      </c>
      <c r="AY115" s="23" t="s">
        <v>165</v>
      </c>
      <c r="BE115" s="212">
        <f>IF(N115="základní",J115,0)</f>
        <v>0</v>
      </c>
      <c r="BF115" s="212">
        <f>IF(N115="snížená",J115,0)</f>
        <v>0</v>
      </c>
      <c r="BG115" s="212">
        <f>IF(N115="zákl. přenesená",J115,0)</f>
        <v>0</v>
      </c>
      <c r="BH115" s="212">
        <f>IF(N115="sníž. přenesená",J115,0)</f>
        <v>0</v>
      </c>
      <c r="BI115" s="212">
        <f>IF(N115="nulová",J115,0)</f>
        <v>0</v>
      </c>
      <c r="BJ115" s="23" t="s">
        <v>24</v>
      </c>
      <c r="BK115" s="212">
        <f>ROUND(I115*H115,2)</f>
        <v>0</v>
      </c>
      <c r="BL115" s="23" t="s">
        <v>171</v>
      </c>
      <c r="BM115" s="23" t="s">
        <v>465</v>
      </c>
    </row>
    <row r="116" spans="2:65" s="12" customFormat="1" ht="13.5">
      <c r="B116" s="227"/>
      <c r="C116" s="228"/>
      <c r="D116" s="229" t="s">
        <v>408</v>
      </c>
      <c r="E116" s="230" t="s">
        <v>22</v>
      </c>
      <c r="F116" s="231" t="s">
        <v>466</v>
      </c>
      <c r="G116" s="228"/>
      <c r="H116" s="232">
        <v>0.72099999999999997</v>
      </c>
      <c r="I116" s="233"/>
      <c r="J116" s="228"/>
      <c r="K116" s="228"/>
      <c r="L116" s="234"/>
      <c r="M116" s="235"/>
      <c r="N116" s="236"/>
      <c r="O116" s="236"/>
      <c r="P116" s="236"/>
      <c r="Q116" s="236"/>
      <c r="R116" s="236"/>
      <c r="S116" s="236"/>
      <c r="T116" s="237"/>
      <c r="AT116" s="238" t="s">
        <v>408</v>
      </c>
      <c r="AU116" s="238" t="s">
        <v>84</v>
      </c>
      <c r="AV116" s="12" t="s">
        <v>84</v>
      </c>
      <c r="AW116" s="12" t="s">
        <v>39</v>
      </c>
      <c r="AX116" s="12" t="s">
        <v>24</v>
      </c>
      <c r="AY116" s="238" t="s">
        <v>165</v>
      </c>
    </row>
    <row r="117" spans="2:65" s="1" customFormat="1" ht="22.5" customHeight="1">
      <c r="B117" s="40"/>
      <c r="C117" s="213" t="s">
        <v>233</v>
      </c>
      <c r="D117" s="213" t="s">
        <v>224</v>
      </c>
      <c r="E117" s="214" t="s">
        <v>467</v>
      </c>
      <c r="F117" s="215" t="s">
        <v>468</v>
      </c>
      <c r="G117" s="216" t="s">
        <v>227</v>
      </c>
      <c r="H117" s="217">
        <v>0.72099999999999997</v>
      </c>
      <c r="I117" s="218"/>
      <c r="J117" s="219">
        <f>ROUND(I117*H117,2)</f>
        <v>0</v>
      </c>
      <c r="K117" s="215" t="s">
        <v>240</v>
      </c>
      <c r="L117" s="220"/>
      <c r="M117" s="221" t="s">
        <v>22</v>
      </c>
      <c r="N117" s="222" t="s">
        <v>46</v>
      </c>
      <c r="O117" s="41"/>
      <c r="P117" s="210">
        <f>O117*H117</f>
        <v>0</v>
      </c>
      <c r="Q117" s="210">
        <v>1</v>
      </c>
      <c r="R117" s="210">
        <f>Q117*H117</f>
        <v>0.72099999999999997</v>
      </c>
      <c r="S117" s="210">
        <v>0</v>
      </c>
      <c r="T117" s="211">
        <f>S117*H117</f>
        <v>0</v>
      </c>
      <c r="AR117" s="23" t="s">
        <v>197</v>
      </c>
      <c r="AT117" s="23" t="s">
        <v>224</v>
      </c>
      <c r="AU117" s="23" t="s">
        <v>84</v>
      </c>
      <c r="AY117" s="23" t="s">
        <v>165</v>
      </c>
      <c r="BE117" s="212">
        <f>IF(N117="základní",J117,0)</f>
        <v>0</v>
      </c>
      <c r="BF117" s="212">
        <f>IF(N117="snížená",J117,0)</f>
        <v>0</v>
      </c>
      <c r="BG117" s="212">
        <f>IF(N117="zákl. přenesená",J117,0)</f>
        <v>0</v>
      </c>
      <c r="BH117" s="212">
        <f>IF(N117="sníž. přenesená",J117,0)</f>
        <v>0</v>
      </c>
      <c r="BI117" s="212">
        <f>IF(N117="nulová",J117,0)</f>
        <v>0</v>
      </c>
      <c r="BJ117" s="23" t="s">
        <v>24</v>
      </c>
      <c r="BK117" s="212">
        <f>ROUND(I117*H117,2)</f>
        <v>0</v>
      </c>
      <c r="BL117" s="23" t="s">
        <v>171</v>
      </c>
      <c r="BM117" s="23" t="s">
        <v>469</v>
      </c>
    </row>
    <row r="118" spans="2:65" s="1" customFormat="1" ht="22.5" customHeight="1">
      <c r="B118" s="40"/>
      <c r="C118" s="201" t="s">
        <v>242</v>
      </c>
      <c r="D118" s="201" t="s">
        <v>167</v>
      </c>
      <c r="E118" s="202" t="s">
        <v>209</v>
      </c>
      <c r="F118" s="203" t="s">
        <v>210</v>
      </c>
      <c r="G118" s="204" t="s">
        <v>195</v>
      </c>
      <c r="H118" s="205">
        <v>31.280999999999999</v>
      </c>
      <c r="I118" s="206"/>
      <c r="J118" s="207">
        <f>ROUND(I118*H118,2)</f>
        <v>0</v>
      </c>
      <c r="K118" s="203" t="s">
        <v>240</v>
      </c>
      <c r="L118" s="60"/>
      <c r="M118" s="208" t="s">
        <v>22</v>
      </c>
      <c r="N118" s="209" t="s">
        <v>46</v>
      </c>
      <c r="O118" s="41"/>
      <c r="P118" s="210">
        <f>O118*H118</f>
        <v>0</v>
      </c>
      <c r="Q118" s="210">
        <v>0</v>
      </c>
      <c r="R118" s="210">
        <f>Q118*H118</f>
        <v>0</v>
      </c>
      <c r="S118" s="210">
        <v>0</v>
      </c>
      <c r="T118" s="211">
        <f>S118*H118</f>
        <v>0</v>
      </c>
      <c r="AR118" s="23" t="s">
        <v>171</v>
      </c>
      <c r="AT118" s="23" t="s">
        <v>167</v>
      </c>
      <c r="AU118" s="23" t="s">
        <v>84</v>
      </c>
      <c r="AY118" s="23" t="s">
        <v>165</v>
      </c>
      <c r="BE118" s="212">
        <f>IF(N118="základní",J118,0)</f>
        <v>0</v>
      </c>
      <c r="BF118" s="212">
        <f>IF(N118="snížená",J118,0)</f>
        <v>0</v>
      </c>
      <c r="BG118" s="212">
        <f>IF(N118="zákl. přenesená",J118,0)</f>
        <v>0</v>
      </c>
      <c r="BH118" s="212">
        <f>IF(N118="sníž. přenesená",J118,0)</f>
        <v>0</v>
      </c>
      <c r="BI118" s="212">
        <f>IF(N118="nulová",J118,0)</f>
        <v>0</v>
      </c>
      <c r="BJ118" s="23" t="s">
        <v>24</v>
      </c>
      <c r="BK118" s="212">
        <f>ROUND(I118*H118,2)</f>
        <v>0</v>
      </c>
      <c r="BL118" s="23" t="s">
        <v>171</v>
      </c>
      <c r="BM118" s="23" t="s">
        <v>470</v>
      </c>
    </row>
    <row r="119" spans="2:65" s="1" customFormat="1" ht="22.5" customHeight="1">
      <c r="B119" s="40"/>
      <c r="C119" s="201" t="s">
        <v>250</v>
      </c>
      <c r="D119" s="201" t="s">
        <v>167</v>
      </c>
      <c r="E119" s="202" t="s">
        <v>471</v>
      </c>
      <c r="F119" s="203" t="s">
        <v>472</v>
      </c>
      <c r="G119" s="204" t="s">
        <v>195</v>
      </c>
      <c r="H119" s="205">
        <v>31.280999999999999</v>
      </c>
      <c r="I119" s="206"/>
      <c r="J119" s="207">
        <f>ROUND(I119*H119,2)</f>
        <v>0</v>
      </c>
      <c r="K119" s="203" t="s">
        <v>240</v>
      </c>
      <c r="L119" s="60"/>
      <c r="M119" s="208" t="s">
        <v>22</v>
      </c>
      <c r="N119" s="209" t="s">
        <v>46</v>
      </c>
      <c r="O119" s="41"/>
      <c r="P119" s="210">
        <f>O119*H119</f>
        <v>0</v>
      </c>
      <c r="Q119" s="210">
        <v>0</v>
      </c>
      <c r="R119" s="210">
        <f>Q119*H119</f>
        <v>0</v>
      </c>
      <c r="S119" s="210">
        <v>0</v>
      </c>
      <c r="T119" s="211">
        <f>S119*H119</f>
        <v>0</v>
      </c>
      <c r="AR119" s="23" t="s">
        <v>171</v>
      </c>
      <c r="AT119" s="23" t="s">
        <v>167</v>
      </c>
      <c r="AU119" s="23" t="s">
        <v>84</v>
      </c>
      <c r="AY119" s="23" t="s">
        <v>165</v>
      </c>
      <c r="BE119" s="212">
        <f>IF(N119="základní",J119,0)</f>
        <v>0</v>
      </c>
      <c r="BF119" s="212">
        <f>IF(N119="snížená",J119,0)</f>
        <v>0</v>
      </c>
      <c r="BG119" s="212">
        <f>IF(N119="zákl. přenesená",J119,0)</f>
        <v>0</v>
      </c>
      <c r="BH119" s="212">
        <f>IF(N119="sníž. přenesená",J119,0)</f>
        <v>0</v>
      </c>
      <c r="BI119" s="212">
        <f>IF(N119="nulová",J119,0)</f>
        <v>0</v>
      </c>
      <c r="BJ119" s="23" t="s">
        <v>24</v>
      </c>
      <c r="BK119" s="212">
        <f>ROUND(I119*H119,2)</f>
        <v>0</v>
      </c>
      <c r="BL119" s="23" t="s">
        <v>171</v>
      </c>
      <c r="BM119" s="23" t="s">
        <v>473</v>
      </c>
    </row>
    <row r="120" spans="2:65" s="1" customFormat="1" ht="22.5" customHeight="1">
      <c r="B120" s="40"/>
      <c r="C120" s="201" t="s">
        <v>246</v>
      </c>
      <c r="D120" s="201" t="s">
        <v>167</v>
      </c>
      <c r="E120" s="202" t="s">
        <v>474</v>
      </c>
      <c r="F120" s="203" t="s">
        <v>475</v>
      </c>
      <c r="G120" s="204" t="s">
        <v>195</v>
      </c>
      <c r="H120" s="205">
        <v>31.280999999999999</v>
      </c>
      <c r="I120" s="206"/>
      <c r="J120" s="207">
        <f>ROUND(I120*H120,2)</f>
        <v>0</v>
      </c>
      <c r="K120" s="203" t="s">
        <v>240</v>
      </c>
      <c r="L120" s="60"/>
      <c r="M120" s="208" t="s">
        <v>22</v>
      </c>
      <c r="N120" s="209" t="s">
        <v>46</v>
      </c>
      <c r="O120" s="41"/>
      <c r="P120" s="210">
        <f>O120*H120</f>
        <v>0</v>
      </c>
      <c r="Q120" s="210">
        <v>0</v>
      </c>
      <c r="R120" s="210">
        <f>Q120*H120</f>
        <v>0</v>
      </c>
      <c r="S120" s="210">
        <v>0</v>
      </c>
      <c r="T120" s="211">
        <f>S120*H120</f>
        <v>0</v>
      </c>
      <c r="AR120" s="23" t="s">
        <v>171</v>
      </c>
      <c r="AT120" s="23" t="s">
        <v>167</v>
      </c>
      <c r="AU120" s="23" t="s">
        <v>84</v>
      </c>
      <c r="AY120" s="23" t="s">
        <v>165</v>
      </c>
      <c r="BE120" s="212">
        <f>IF(N120="základní",J120,0)</f>
        <v>0</v>
      </c>
      <c r="BF120" s="212">
        <f>IF(N120="snížená",J120,0)</f>
        <v>0</v>
      </c>
      <c r="BG120" s="212">
        <f>IF(N120="zákl. přenesená",J120,0)</f>
        <v>0</v>
      </c>
      <c r="BH120" s="212">
        <f>IF(N120="sníž. přenesená",J120,0)</f>
        <v>0</v>
      </c>
      <c r="BI120" s="212">
        <f>IF(N120="nulová",J120,0)</f>
        <v>0</v>
      </c>
      <c r="BJ120" s="23" t="s">
        <v>24</v>
      </c>
      <c r="BK120" s="212">
        <f>ROUND(I120*H120,2)</f>
        <v>0</v>
      </c>
      <c r="BL120" s="23" t="s">
        <v>171</v>
      </c>
      <c r="BM120" s="23" t="s">
        <v>476</v>
      </c>
    </row>
    <row r="121" spans="2:65" s="1" customFormat="1" ht="22.5" customHeight="1">
      <c r="B121" s="40"/>
      <c r="C121" s="201" t="s">
        <v>9</v>
      </c>
      <c r="D121" s="201" t="s">
        <v>167</v>
      </c>
      <c r="E121" s="202" t="s">
        <v>477</v>
      </c>
      <c r="F121" s="203" t="s">
        <v>478</v>
      </c>
      <c r="G121" s="204" t="s">
        <v>195</v>
      </c>
      <c r="H121" s="205">
        <v>21.280999999999999</v>
      </c>
      <c r="I121" s="206"/>
      <c r="J121" s="207">
        <f>ROUND(I121*H121,2)</f>
        <v>0</v>
      </c>
      <c r="K121" s="203" t="s">
        <v>240</v>
      </c>
      <c r="L121" s="60"/>
      <c r="M121" s="208" t="s">
        <v>22</v>
      </c>
      <c r="N121" s="209" t="s">
        <v>46</v>
      </c>
      <c r="O121" s="41"/>
      <c r="P121" s="210">
        <f>O121*H121</f>
        <v>0</v>
      </c>
      <c r="Q121" s="210">
        <v>0</v>
      </c>
      <c r="R121" s="210">
        <f>Q121*H121</f>
        <v>0</v>
      </c>
      <c r="S121" s="210">
        <v>0</v>
      </c>
      <c r="T121" s="211">
        <f>S121*H121</f>
        <v>0</v>
      </c>
      <c r="AR121" s="23" t="s">
        <v>171</v>
      </c>
      <c r="AT121" s="23" t="s">
        <v>167</v>
      </c>
      <c r="AU121" s="23" t="s">
        <v>84</v>
      </c>
      <c r="AY121" s="23" t="s">
        <v>165</v>
      </c>
      <c r="BE121" s="212">
        <f>IF(N121="základní",J121,0)</f>
        <v>0</v>
      </c>
      <c r="BF121" s="212">
        <f>IF(N121="snížená",J121,0)</f>
        <v>0</v>
      </c>
      <c r="BG121" s="212">
        <f>IF(N121="zákl. přenesená",J121,0)</f>
        <v>0</v>
      </c>
      <c r="BH121" s="212">
        <f>IF(N121="sníž. přenesená",J121,0)</f>
        <v>0</v>
      </c>
      <c r="BI121" s="212">
        <f>IF(N121="nulová",J121,0)</f>
        <v>0</v>
      </c>
      <c r="BJ121" s="23" t="s">
        <v>24</v>
      </c>
      <c r="BK121" s="212">
        <f>ROUND(I121*H121,2)</f>
        <v>0</v>
      </c>
      <c r="BL121" s="23" t="s">
        <v>171</v>
      </c>
      <c r="BM121" s="23" t="s">
        <v>479</v>
      </c>
    </row>
    <row r="122" spans="2:65" s="12" customFormat="1" ht="13.5">
      <c r="B122" s="227"/>
      <c r="C122" s="228"/>
      <c r="D122" s="239" t="s">
        <v>408</v>
      </c>
      <c r="E122" s="240" t="s">
        <v>22</v>
      </c>
      <c r="F122" s="241" t="s">
        <v>480</v>
      </c>
      <c r="G122" s="228"/>
      <c r="H122" s="242">
        <v>21.280999999999999</v>
      </c>
      <c r="I122" s="233"/>
      <c r="J122" s="228"/>
      <c r="K122" s="228"/>
      <c r="L122" s="234"/>
      <c r="M122" s="235"/>
      <c r="N122" s="236"/>
      <c r="O122" s="236"/>
      <c r="P122" s="236"/>
      <c r="Q122" s="236"/>
      <c r="R122" s="236"/>
      <c r="S122" s="236"/>
      <c r="T122" s="237"/>
      <c r="AT122" s="238" t="s">
        <v>408</v>
      </c>
      <c r="AU122" s="238" t="s">
        <v>84</v>
      </c>
      <c r="AV122" s="12" t="s">
        <v>84</v>
      </c>
      <c r="AW122" s="12" t="s">
        <v>39</v>
      </c>
      <c r="AX122" s="12" t="s">
        <v>24</v>
      </c>
      <c r="AY122" s="238" t="s">
        <v>165</v>
      </c>
    </row>
    <row r="123" spans="2:65" s="11" customFormat="1" ht="29.85" customHeight="1">
      <c r="B123" s="184"/>
      <c r="C123" s="185"/>
      <c r="D123" s="198" t="s">
        <v>74</v>
      </c>
      <c r="E123" s="199" t="s">
        <v>176</v>
      </c>
      <c r="F123" s="199" t="s">
        <v>481</v>
      </c>
      <c r="G123" s="185"/>
      <c r="H123" s="185"/>
      <c r="I123" s="188"/>
      <c r="J123" s="200">
        <f>BK123</f>
        <v>0</v>
      </c>
      <c r="K123" s="185"/>
      <c r="L123" s="190"/>
      <c r="M123" s="191"/>
      <c r="N123" s="192"/>
      <c r="O123" s="192"/>
      <c r="P123" s="193">
        <f>SUM(P124:P137)</f>
        <v>0</v>
      </c>
      <c r="Q123" s="192"/>
      <c r="R123" s="193">
        <f>SUM(R124:R137)</f>
        <v>25.652280520000001</v>
      </c>
      <c r="S123" s="192"/>
      <c r="T123" s="194">
        <f>SUM(T124:T137)</f>
        <v>0</v>
      </c>
      <c r="AR123" s="195" t="s">
        <v>24</v>
      </c>
      <c r="AT123" s="196" t="s">
        <v>74</v>
      </c>
      <c r="AU123" s="196" t="s">
        <v>24</v>
      </c>
      <c r="AY123" s="195" t="s">
        <v>165</v>
      </c>
      <c r="BK123" s="197">
        <f>SUM(BK124:BK137)</f>
        <v>0</v>
      </c>
    </row>
    <row r="124" spans="2:65" s="1" customFormat="1" ht="22.5" customHeight="1">
      <c r="B124" s="40"/>
      <c r="C124" s="201" t="s">
        <v>257</v>
      </c>
      <c r="D124" s="201" t="s">
        <v>167</v>
      </c>
      <c r="E124" s="202" t="s">
        <v>482</v>
      </c>
      <c r="F124" s="203" t="s">
        <v>483</v>
      </c>
      <c r="G124" s="204" t="s">
        <v>195</v>
      </c>
      <c r="H124" s="205">
        <v>0.108</v>
      </c>
      <c r="I124" s="206"/>
      <c r="J124" s="207">
        <f>ROUND(I124*H124,2)</f>
        <v>0</v>
      </c>
      <c r="K124" s="203" t="s">
        <v>240</v>
      </c>
      <c r="L124" s="60"/>
      <c r="M124" s="208" t="s">
        <v>22</v>
      </c>
      <c r="N124" s="209" t="s">
        <v>46</v>
      </c>
      <c r="O124" s="41"/>
      <c r="P124" s="210">
        <f>O124*H124</f>
        <v>0</v>
      </c>
      <c r="Q124" s="210">
        <v>1.8774999999999999</v>
      </c>
      <c r="R124" s="210">
        <f>Q124*H124</f>
        <v>0.20277000000000001</v>
      </c>
      <c r="S124" s="210">
        <v>0</v>
      </c>
      <c r="T124" s="211">
        <f>S124*H124</f>
        <v>0</v>
      </c>
      <c r="AR124" s="23" t="s">
        <v>171</v>
      </c>
      <c r="AT124" s="23" t="s">
        <v>167</v>
      </c>
      <c r="AU124" s="23" t="s">
        <v>84</v>
      </c>
      <c r="AY124" s="23" t="s">
        <v>165</v>
      </c>
      <c r="BE124" s="212">
        <f>IF(N124="základní",J124,0)</f>
        <v>0</v>
      </c>
      <c r="BF124" s="212">
        <f>IF(N124="snížená",J124,0)</f>
        <v>0</v>
      </c>
      <c r="BG124" s="212">
        <f>IF(N124="zákl. přenesená",J124,0)</f>
        <v>0</v>
      </c>
      <c r="BH124" s="212">
        <f>IF(N124="sníž. přenesená",J124,0)</f>
        <v>0</v>
      </c>
      <c r="BI124" s="212">
        <f>IF(N124="nulová",J124,0)</f>
        <v>0</v>
      </c>
      <c r="BJ124" s="23" t="s">
        <v>24</v>
      </c>
      <c r="BK124" s="212">
        <f>ROUND(I124*H124,2)</f>
        <v>0</v>
      </c>
      <c r="BL124" s="23" t="s">
        <v>171</v>
      </c>
      <c r="BM124" s="23" t="s">
        <v>484</v>
      </c>
    </row>
    <row r="125" spans="2:65" s="12" customFormat="1" ht="13.5">
      <c r="B125" s="227"/>
      <c r="C125" s="228"/>
      <c r="D125" s="229" t="s">
        <v>408</v>
      </c>
      <c r="E125" s="230" t="s">
        <v>22</v>
      </c>
      <c r="F125" s="231" t="s">
        <v>485</v>
      </c>
      <c r="G125" s="228"/>
      <c r="H125" s="232">
        <v>0.108</v>
      </c>
      <c r="I125" s="233"/>
      <c r="J125" s="228"/>
      <c r="K125" s="228"/>
      <c r="L125" s="234"/>
      <c r="M125" s="235"/>
      <c r="N125" s="236"/>
      <c r="O125" s="236"/>
      <c r="P125" s="236"/>
      <c r="Q125" s="236"/>
      <c r="R125" s="236"/>
      <c r="S125" s="236"/>
      <c r="T125" s="237"/>
      <c r="AT125" s="238" t="s">
        <v>408</v>
      </c>
      <c r="AU125" s="238" t="s">
        <v>84</v>
      </c>
      <c r="AV125" s="12" t="s">
        <v>84</v>
      </c>
      <c r="AW125" s="12" t="s">
        <v>39</v>
      </c>
      <c r="AX125" s="12" t="s">
        <v>24</v>
      </c>
      <c r="AY125" s="238" t="s">
        <v>165</v>
      </c>
    </row>
    <row r="126" spans="2:65" s="1" customFormat="1" ht="22.5" customHeight="1">
      <c r="B126" s="40"/>
      <c r="C126" s="201" t="s">
        <v>261</v>
      </c>
      <c r="D126" s="201" t="s">
        <v>167</v>
      </c>
      <c r="E126" s="202" t="s">
        <v>486</v>
      </c>
      <c r="F126" s="203" t="s">
        <v>487</v>
      </c>
      <c r="G126" s="204" t="s">
        <v>195</v>
      </c>
      <c r="H126" s="205">
        <v>1.0229999999999999</v>
      </c>
      <c r="I126" s="206"/>
      <c r="J126" s="207">
        <f>ROUND(I126*H126,2)</f>
        <v>0</v>
      </c>
      <c r="K126" s="203" t="s">
        <v>240</v>
      </c>
      <c r="L126" s="60"/>
      <c r="M126" s="208" t="s">
        <v>22</v>
      </c>
      <c r="N126" s="209" t="s">
        <v>46</v>
      </c>
      <c r="O126" s="41"/>
      <c r="P126" s="210">
        <f>O126*H126</f>
        <v>0</v>
      </c>
      <c r="Q126" s="210">
        <v>1.8774999999999999</v>
      </c>
      <c r="R126" s="210">
        <f>Q126*H126</f>
        <v>1.9206824999999998</v>
      </c>
      <c r="S126" s="210">
        <v>0</v>
      </c>
      <c r="T126" s="211">
        <f>S126*H126</f>
        <v>0</v>
      </c>
      <c r="AR126" s="23" t="s">
        <v>171</v>
      </c>
      <c r="AT126" s="23" t="s">
        <v>167</v>
      </c>
      <c r="AU126" s="23" t="s">
        <v>84</v>
      </c>
      <c r="AY126" s="23" t="s">
        <v>165</v>
      </c>
      <c r="BE126" s="212">
        <f>IF(N126="základní",J126,0)</f>
        <v>0</v>
      </c>
      <c r="BF126" s="212">
        <f>IF(N126="snížená",J126,0)</f>
        <v>0</v>
      </c>
      <c r="BG126" s="212">
        <f>IF(N126="zákl. přenesená",J126,0)</f>
        <v>0</v>
      </c>
      <c r="BH126" s="212">
        <f>IF(N126="sníž. přenesená",J126,0)</f>
        <v>0</v>
      </c>
      <c r="BI126" s="212">
        <f>IF(N126="nulová",J126,0)</f>
        <v>0</v>
      </c>
      <c r="BJ126" s="23" t="s">
        <v>24</v>
      </c>
      <c r="BK126" s="212">
        <f>ROUND(I126*H126,2)</f>
        <v>0</v>
      </c>
      <c r="BL126" s="23" t="s">
        <v>171</v>
      </c>
      <c r="BM126" s="23" t="s">
        <v>488</v>
      </c>
    </row>
    <row r="127" spans="2:65" s="12" customFormat="1" ht="13.5">
      <c r="B127" s="227"/>
      <c r="C127" s="228"/>
      <c r="D127" s="229" t="s">
        <v>408</v>
      </c>
      <c r="E127" s="230" t="s">
        <v>22</v>
      </c>
      <c r="F127" s="231" t="s">
        <v>489</v>
      </c>
      <c r="G127" s="228"/>
      <c r="H127" s="232">
        <v>1.0229999999999999</v>
      </c>
      <c r="I127" s="233"/>
      <c r="J127" s="228"/>
      <c r="K127" s="228"/>
      <c r="L127" s="234"/>
      <c r="M127" s="235"/>
      <c r="N127" s="236"/>
      <c r="O127" s="236"/>
      <c r="P127" s="236"/>
      <c r="Q127" s="236"/>
      <c r="R127" s="236"/>
      <c r="S127" s="236"/>
      <c r="T127" s="237"/>
      <c r="AT127" s="238" t="s">
        <v>408</v>
      </c>
      <c r="AU127" s="238" t="s">
        <v>84</v>
      </c>
      <c r="AV127" s="12" t="s">
        <v>84</v>
      </c>
      <c r="AW127" s="12" t="s">
        <v>39</v>
      </c>
      <c r="AX127" s="12" t="s">
        <v>24</v>
      </c>
      <c r="AY127" s="238" t="s">
        <v>165</v>
      </c>
    </row>
    <row r="128" spans="2:65" s="1" customFormat="1" ht="22.5" customHeight="1">
      <c r="B128" s="40"/>
      <c r="C128" s="201" t="s">
        <v>266</v>
      </c>
      <c r="D128" s="201" t="s">
        <v>167</v>
      </c>
      <c r="E128" s="202" t="s">
        <v>490</v>
      </c>
      <c r="F128" s="203" t="s">
        <v>491</v>
      </c>
      <c r="G128" s="204" t="s">
        <v>170</v>
      </c>
      <c r="H128" s="205">
        <v>1.8180000000000001</v>
      </c>
      <c r="I128" s="206"/>
      <c r="J128" s="207">
        <f>ROUND(I128*H128,2)</f>
        <v>0</v>
      </c>
      <c r="K128" s="203" t="s">
        <v>240</v>
      </c>
      <c r="L128" s="60"/>
      <c r="M128" s="208" t="s">
        <v>22</v>
      </c>
      <c r="N128" s="209" t="s">
        <v>46</v>
      </c>
      <c r="O128" s="41"/>
      <c r="P128" s="210">
        <f>O128*H128</f>
        <v>0</v>
      </c>
      <c r="Q128" s="210">
        <v>0.1434</v>
      </c>
      <c r="R128" s="210">
        <f>Q128*H128</f>
        <v>0.26070120000000002</v>
      </c>
      <c r="S128" s="210">
        <v>0</v>
      </c>
      <c r="T128" s="211">
        <f>S128*H128</f>
        <v>0</v>
      </c>
      <c r="AR128" s="23" t="s">
        <v>171</v>
      </c>
      <c r="AT128" s="23" t="s">
        <v>167</v>
      </c>
      <c r="AU128" s="23" t="s">
        <v>84</v>
      </c>
      <c r="AY128" s="23" t="s">
        <v>165</v>
      </c>
      <c r="BE128" s="212">
        <f>IF(N128="základní",J128,0)</f>
        <v>0</v>
      </c>
      <c r="BF128" s="212">
        <f>IF(N128="snížená",J128,0)</f>
        <v>0</v>
      </c>
      <c r="BG128" s="212">
        <f>IF(N128="zákl. přenesená",J128,0)</f>
        <v>0</v>
      </c>
      <c r="BH128" s="212">
        <f>IF(N128="sníž. přenesená",J128,0)</f>
        <v>0</v>
      </c>
      <c r="BI128" s="212">
        <f>IF(N128="nulová",J128,0)</f>
        <v>0</v>
      </c>
      <c r="BJ128" s="23" t="s">
        <v>24</v>
      </c>
      <c r="BK128" s="212">
        <f>ROUND(I128*H128,2)</f>
        <v>0</v>
      </c>
      <c r="BL128" s="23" t="s">
        <v>171</v>
      </c>
      <c r="BM128" s="23" t="s">
        <v>492</v>
      </c>
    </row>
    <row r="129" spans="2:65" s="12" customFormat="1" ht="13.5">
      <c r="B129" s="227"/>
      <c r="C129" s="228"/>
      <c r="D129" s="229" t="s">
        <v>408</v>
      </c>
      <c r="E129" s="230" t="s">
        <v>22</v>
      </c>
      <c r="F129" s="231" t="s">
        <v>493</v>
      </c>
      <c r="G129" s="228"/>
      <c r="H129" s="232">
        <v>1.8180000000000001</v>
      </c>
      <c r="I129" s="233"/>
      <c r="J129" s="228"/>
      <c r="K129" s="228"/>
      <c r="L129" s="234"/>
      <c r="M129" s="235"/>
      <c r="N129" s="236"/>
      <c r="O129" s="236"/>
      <c r="P129" s="236"/>
      <c r="Q129" s="236"/>
      <c r="R129" s="236"/>
      <c r="S129" s="236"/>
      <c r="T129" s="237"/>
      <c r="AT129" s="238" t="s">
        <v>408</v>
      </c>
      <c r="AU129" s="238" t="s">
        <v>84</v>
      </c>
      <c r="AV129" s="12" t="s">
        <v>84</v>
      </c>
      <c r="AW129" s="12" t="s">
        <v>39</v>
      </c>
      <c r="AX129" s="12" t="s">
        <v>24</v>
      </c>
      <c r="AY129" s="238" t="s">
        <v>165</v>
      </c>
    </row>
    <row r="130" spans="2:65" s="1" customFormat="1" ht="22.5" customHeight="1">
      <c r="B130" s="40"/>
      <c r="C130" s="201" t="s">
        <v>270</v>
      </c>
      <c r="D130" s="201" t="s">
        <v>167</v>
      </c>
      <c r="E130" s="202" t="s">
        <v>494</v>
      </c>
      <c r="F130" s="203" t="s">
        <v>495</v>
      </c>
      <c r="G130" s="204" t="s">
        <v>496</v>
      </c>
      <c r="H130" s="205">
        <v>14.1</v>
      </c>
      <c r="I130" s="206"/>
      <c r="J130" s="207">
        <f>ROUND(I130*H130,2)</f>
        <v>0</v>
      </c>
      <c r="K130" s="203" t="s">
        <v>22</v>
      </c>
      <c r="L130" s="60"/>
      <c r="M130" s="208" t="s">
        <v>22</v>
      </c>
      <c r="N130" s="209" t="s">
        <v>46</v>
      </c>
      <c r="O130" s="41"/>
      <c r="P130" s="210">
        <f>O130*H130</f>
        <v>0</v>
      </c>
      <c r="Q130" s="210">
        <v>0</v>
      </c>
      <c r="R130" s="210">
        <f>Q130*H130</f>
        <v>0</v>
      </c>
      <c r="S130" s="210">
        <v>0</v>
      </c>
      <c r="T130" s="211">
        <f>S130*H130</f>
        <v>0</v>
      </c>
      <c r="AR130" s="23" t="s">
        <v>171</v>
      </c>
      <c r="AT130" s="23" t="s">
        <v>167</v>
      </c>
      <c r="AU130" s="23" t="s">
        <v>84</v>
      </c>
      <c r="AY130" s="23" t="s">
        <v>165</v>
      </c>
      <c r="BE130" s="212">
        <f>IF(N130="základní",J130,0)</f>
        <v>0</v>
      </c>
      <c r="BF130" s="212">
        <f>IF(N130="snížená",J130,0)</f>
        <v>0</v>
      </c>
      <c r="BG130" s="212">
        <f>IF(N130="zákl. přenesená",J130,0)</f>
        <v>0</v>
      </c>
      <c r="BH130" s="212">
        <f>IF(N130="sníž. přenesená",J130,0)</f>
        <v>0</v>
      </c>
      <c r="BI130" s="212">
        <f>IF(N130="nulová",J130,0)</f>
        <v>0</v>
      </c>
      <c r="BJ130" s="23" t="s">
        <v>24</v>
      </c>
      <c r="BK130" s="212">
        <f>ROUND(I130*H130,2)</f>
        <v>0</v>
      </c>
      <c r="BL130" s="23" t="s">
        <v>171</v>
      </c>
      <c r="BM130" s="23" t="s">
        <v>497</v>
      </c>
    </row>
    <row r="131" spans="2:65" s="12" customFormat="1" ht="13.5">
      <c r="B131" s="227"/>
      <c r="C131" s="228"/>
      <c r="D131" s="229" t="s">
        <v>408</v>
      </c>
      <c r="E131" s="230" t="s">
        <v>22</v>
      </c>
      <c r="F131" s="231" t="s">
        <v>498</v>
      </c>
      <c r="G131" s="228"/>
      <c r="H131" s="232">
        <v>14.1</v>
      </c>
      <c r="I131" s="233"/>
      <c r="J131" s="228"/>
      <c r="K131" s="228"/>
      <c r="L131" s="234"/>
      <c r="M131" s="235"/>
      <c r="N131" s="236"/>
      <c r="O131" s="236"/>
      <c r="P131" s="236"/>
      <c r="Q131" s="236"/>
      <c r="R131" s="236"/>
      <c r="S131" s="236"/>
      <c r="T131" s="237"/>
      <c r="AT131" s="238" t="s">
        <v>408</v>
      </c>
      <c r="AU131" s="238" t="s">
        <v>84</v>
      </c>
      <c r="AV131" s="12" t="s">
        <v>84</v>
      </c>
      <c r="AW131" s="12" t="s">
        <v>39</v>
      </c>
      <c r="AX131" s="12" t="s">
        <v>24</v>
      </c>
      <c r="AY131" s="238" t="s">
        <v>165</v>
      </c>
    </row>
    <row r="132" spans="2:65" s="1" customFormat="1" ht="31.5" customHeight="1">
      <c r="B132" s="40"/>
      <c r="C132" s="201" t="s">
        <v>272</v>
      </c>
      <c r="D132" s="201" t="s">
        <v>167</v>
      </c>
      <c r="E132" s="202" t="s">
        <v>499</v>
      </c>
      <c r="F132" s="203" t="s">
        <v>500</v>
      </c>
      <c r="G132" s="204" t="s">
        <v>195</v>
      </c>
      <c r="H132" s="205">
        <v>8.64</v>
      </c>
      <c r="I132" s="206"/>
      <c r="J132" s="207">
        <f>ROUND(I132*H132,2)</f>
        <v>0</v>
      </c>
      <c r="K132" s="203" t="s">
        <v>240</v>
      </c>
      <c r="L132" s="60"/>
      <c r="M132" s="208" t="s">
        <v>22</v>
      </c>
      <c r="N132" s="209" t="s">
        <v>46</v>
      </c>
      <c r="O132" s="41"/>
      <c r="P132" s="210">
        <f>O132*H132</f>
        <v>0</v>
      </c>
      <c r="Q132" s="210">
        <v>2.5023499999999999</v>
      </c>
      <c r="R132" s="210">
        <f>Q132*H132</f>
        <v>21.620304000000001</v>
      </c>
      <c r="S132" s="210">
        <v>0</v>
      </c>
      <c r="T132" s="211">
        <f>S132*H132</f>
        <v>0</v>
      </c>
      <c r="AR132" s="23" t="s">
        <v>171</v>
      </c>
      <c r="AT132" s="23" t="s">
        <v>167</v>
      </c>
      <c r="AU132" s="23" t="s">
        <v>84</v>
      </c>
      <c r="AY132" s="23" t="s">
        <v>165</v>
      </c>
      <c r="BE132" s="212">
        <f>IF(N132="základní",J132,0)</f>
        <v>0</v>
      </c>
      <c r="BF132" s="212">
        <f>IF(N132="snížená",J132,0)</f>
        <v>0</v>
      </c>
      <c r="BG132" s="212">
        <f>IF(N132="zákl. přenesená",J132,0)</f>
        <v>0</v>
      </c>
      <c r="BH132" s="212">
        <f>IF(N132="sníž. přenesená",J132,0)</f>
        <v>0</v>
      </c>
      <c r="BI132" s="212">
        <f>IF(N132="nulová",J132,0)</f>
        <v>0</v>
      </c>
      <c r="BJ132" s="23" t="s">
        <v>24</v>
      </c>
      <c r="BK132" s="212">
        <f>ROUND(I132*H132,2)</f>
        <v>0</v>
      </c>
      <c r="BL132" s="23" t="s">
        <v>171</v>
      </c>
      <c r="BM132" s="23" t="s">
        <v>501</v>
      </c>
    </row>
    <row r="133" spans="2:65" s="12" customFormat="1" ht="13.5">
      <c r="B133" s="227"/>
      <c r="C133" s="228"/>
      <c r="D133" s="229" t="s">
        <v>408</v>
      </c>
      <c r="E133" s="230" t="s">
        <v>22</v>
      </c>
      <c r="F133" s="231" t="s">
        <v>502</v>
      </c>
      <c r="G133" s="228"/>
      <c r="H133" s="232">
        <v>8.64</v>
      </c>
      <c r="I133" s="233"/>
      <c r="J133" s="228"/>
      <c r="K133" s="228"/>
      <c r="L133" s="234"/>
      <c r="M133" s="235"/>
      <c r="N133" s="236"/>
      <c r="O133" s="236"/>
      <c r="P133" s="236"/>
      <c r="Q133" s="236"/>
      <c r="R133" s="236"/>
      <c r="S133" s="236"/>
      <c r="T133" s="237"/>
      <c r="AT133" s="238" t="s">
        <v>408</v>
      </c>
      <c r="AU133" s="238" t="s">
        <v>84</v>
      </c>
      <c r="AV133" s="12" t="s">
        <v>84</v>
      </c>
      <c r="AW133" s="12" t="s">
        <v>39</v>
      </c>
      <c r="AX133" s="12" t="s">
        <v>24</v>
      </c>
      <c r="AY133" s="238" t="s">
        <v>165</v>
      </c>
    </row>
    <row r="134" spans="2:65" s="1" customFormat="1" ht="31.5" customHeight="1">
      <c r="B134" s="40"/>
      <c r="C134" s="201" t="s">
        <v>276</v>
      </c>
      <c r="D134" s="201" t="s">
        <v>167</v>
      </c>
      <c r="E134" s="202" t="s">
        <v>503</v>
      </c>
      <c r="F134" s="203" t="s">
        <v>504</v>
      </c>
      <c r="G134" s="204" t="s">
        <v>170</v>
      </c>
      <c r="H134" s="205">
        <v>43.2</v>
      </c>
      <c r="I134" s="206"/>
      <c r="J134" s="207">
        <f>ROUND(I134*H134,2)</f>
        <v>0</v>
      </c>
      <c r="K134" s="203" t="s">
        <v>240</v>
      </c>
      <c r="L134" s="60"/>
      <c r="M134" s="208" t="s">
        <v>22</v>
      </c>
      <c r="N134" s="209" t="s">
        <v>46</v>
      </c>
      <c r="O134" s="41"/>
      <c r="P134" s="210">
        <f>O134*H134</f>
        <v>0</v>
      </c>
      <c r="Q134" s="210">
        <v>2.65E-3</v>
      </c>
      <c r="R134" s="210">
        <f>Q134*H134</f>
        <v>0.11448000000000001</v>
      </c>
      <c r="S134" s="210">
        <v>0</v>
      </c>
      <c r="T134" s="211">
        <f>S134*H134</f>
        <v>0</v>
      </c>
      <c r="AR134" s="23" t="s">
        <v>171</v>
      </c>
      <c r="AT134" s="23" t="s">
        <v>167</v>
      </c>
      <c r="AU134" s="23" t="s">
        <v>84</v>
      </c>
      <c r="AY134" s="23" t="s">
        <v>165</v>
      </c>
      <c r="BE134" s="212">
        <f>IF(N134="základní",J134,0)</f>
        <v>0</v>
      </c>
      <c r="BF134" s="212">
        <f>IF(N134="snížená",J134,0)</f>
        <v>0</v>
      </c>
      <c r="BG134" s="212">
        <f>IF(N134="zákl. přenesená",J134,0)</f>
        <v>0</v>
      </c>
      <c r="BH134" s="212">
        <f>IF(N134="sníž. přenesená",J134,0)</f>
        <v>0</v>
      </c>
      <c r="BI134" s="212">
        <f>IF(N134="nulová",J134,0)</f>
        <v>0</v>
      </c>
      <c r="BJ134" s="23" t="s">
        <v>24</v>
      </c>
      <c r="BK134" s="212">
        <f>ROUND(I134*H134,2)</f>
        <v>0</v>
      </c>
      <c r="BL134" s="23" t="s">
        <v>171</v>
      </c>
      <c r="BM134" s="23" t="s">
        <v>505</v>
      </c>
    </row>
    <row r="135" spans="2:65" s="12" customFormat="1" ht="13.5">
      <c r="B135" s="227"/>
      <c r="C135" s="228"/>
      <c r="D135" s="229" t="s">
        <v>408</v>
      </c>
      <c r="E135" s="230" t="s">
        <v>22</v>
      </c>
      <c r="F135" s="231" t="s">
        <v>506</v>
      </c>
      <c r="G135" s="228"/>
      <c r="H135" s="232">
        <v>43.2</v>
      </c>
      <c r="I135" s="233"/>
      <c r="J135" s="228"/>
      <c r="K135" s="228"/>
      <c r="L135" s="234"/>
      <c r="M135" s="235"/>
      <c r="N135" s="236"/>
      <c r="O135" s="236"/>
      <c r="P135" s="236"/>
      <c r="Q135" s="236"/>
      <c r="R135" s="236"/>
      <c r="S135" s="236"/>
      <c r="T135" s="237"/>
      <c r="AT135" s="238" t="s">
        <v>408</v>
      </c>
      <c r="AU135" s="238" t="s">
        <v>84</v>
      </c>
      <c r="AV135" s="12" t="s">
        <v>84</v>
      </c>
      <c r="AW135" s="12" t="s">
        <v>39</v>
      </c>
      <c r="AX135" s="12" t="s">
        <v>24</v>
      </c>
      <c r="AY135" s="238" t="s">
        <v>165</v>
      </c>
    </row>
    <row r="136" spans="2:65" s="1" customFormat="1" ht="22.5" customHeight="1">
      <c r="B136" s="40"/>
      <c r="C136" s="201" t="s">
        <v>280</v>
      </c>
      <c r="D136" s="201" t="s">
        <v>167</v>
      </c>
      <c r="E136" s="202" t="s">
        <v>507</v>
      </c>
      <c r="F136" s="203" t="s">
        <v>508</v>
      </c>
      <c r="G136" s="204" t="s">
        <v>227</v>
      </c>
      <c r="H136" s="205">
        <v>1.3819999999999999</v>
      </c>
      <c r="I136" s="206"/>
      <c r="J136" s="207">
        <f>ROUND(I136*H136,2)</f>
        <v>0</v>
      </c>
      <c r="K136" s="203" t="s">
        <v>240</v>
      </c>
      <c r="L136" s="60"/>
      <c r="M136" s="208" t="s">
        <v>22</v>
      </c>
      <c r="N136" s="209" t="s">
        <v>46</v>
      </c>
      <c r="O136" s="41"/>
      <c r="P136" s="210">
        <f>O136*H136</f>
        <v>0</v>
      </c>
      <c r="Q136" s="210">
        <v>1.10951</v>
      </c>
      <c r="R136" s="210">
        <f>Q136*H136</f>
        <v>1.5333428199999999</v>
      </c>
      <c r="S136" s="210">
        <v>0</v>
      </c>
      <c r="T136" s="211">
        <f>S136*H136</f>
        <v>0</v>
      </c>
      <c r="AR136" s="23" t="s">
        <v>171</v>
      </c>
      <c r="AT136" s="23" t="s">
        <v>167</v>
      </c>
      <c r="AU136" s="23" t="s">
        <v>84</v>
      </c>
      <c r="AY136" s="23" t="s">
        <v>165</v>
      </c>
      <c r="BE136" s="212">
        <f>IF(N136="základní",J136,0)</f>
        <v>0</v>
      </c>
      <c r="BF136" s="212">
        <f>IF(N136="snížená",J136,0)</f>
        <v>0</v>
      </c>
      <c r="BG136" s="212">
        <f>IF(N136="zákl. přenesená",J136,0)</f>
        <v>0</v>
      </c>
      <c r="BH136" s="212">
        <f>IF(N136="sníž. přenesená",J136,0)</f>
        <v>0</v>
      </c>
      <c r="BI136" s="212">
        <f>IF(N136="nulová",J136,0)</f>
        <v>0</v>
      </c>
      <c r="BJ136" s="23" t="s">
        <v>24</v>
      </c>
      <c r="BK136" s="212">
        <f>ROUND(I136*H136,2)</f>
        <v>0</v>
      </c>
      <c r="BL136" s="23" t="s">
        <v>171</v>
      </c>
      <c r="BM136" s="23" t="s">
        <v>509</v>
      </c>
    </row>
    <row r="137" spans="2:65" s="12" customFormat="1" ht="13.5">
      <c r="B137" s="227"/>
      <c r="C137" s="228"/>
      <c r="D137" s="239" t="s">
        <v>408</v>
      </c>
      <c r="E137" s="240" t="s">
        <v>22</v>
      </c>
      <c r="F137" s="241" t="s">
        <v>510</v>
      </c>
      <c r="G137" s="228"/>
      <c r="H137" s="242">
        <v>1.3819999999999999</v>
      </c>
      <c r="I137" s="233"/>
      <c r="J137" s="228"/>
      <c r="K137" s="228"/>
      <c r="L137" s="234"/>
      <c r="M137" s="235"/>
      <c r="N137" s="236"/>
      <c r="O137" s="236"/>
      <c r="P137" s="236"/>
      <c r="Q137" s="236"/>
      <c r="R137" s="236"/>
      <c r="S137" s="236"/>
      <c r="T137" s="237"/>
      <c r="AT137" s="238" t="s">
        <v>408</v>
      </c>
      <c r="AU137" s="238" t="s">
        <v>84</v>
      </c>
      <c r="AV137" s="12" t="s">
        <v>84</v>
      </c>
      <c r="AW137" s="12" t="s">
        <v>39</v>
      </c>
      <c r="AX137" s="12" t="s">
        <v>24</v>
      </c>
      <c r="AY137" s="238" t="s">
        <v>165</v>
      </c>
    </row>
    <row r="138" spans="2:65" s="11" customFormat="1" ht="29.85" customHeight="1">
      <c r="B138" s="184"/>
      <c r="C138" s="185"/>
      <c r="D138" s="198" t="s">
        <v>74</v>
      </c>
      <c r="E138" s="199" t="s">
        <v>171</v>
      </c>
      <c r="F138" s="199" t="s">
        <v>511</v>
      </c>
      <c r="G138" s="185"/>
      <c r="H138" s="185"/>
      <c r="I138" s="188"/>
      <c r="J138" s="200">
        <f>BK138</f>
        <v>0</v>
      </c>
      <c r="K138" s="185"/>
      <c r="L138" s="190"/>
      <c r="M138" s="191"/>
      <c r="N138" s="192"/>
      <c r="O138" s="192"/>
      <c r="P138" s="193">
        <f>SUM(P139:P142)</f>
        <v>0</v>
      </c>
      <c r="Q138" s="192"/>
      <c r="R138" s="193">
        <f>SUM(R139:R142)</f>
        <v>0</v>
      </c>
      <c r="S138" s="192"/>
      <c r="T138" s="194">
        <f>SUM(T139:T142)</f>
        <v>0</v>
      </c>
      <c r="AR138" s="195" t="s">
        <v>24</v>
      </c>
      <c r="AT138" s="196" t="s">
        <v>74</v>
      </c>
      <c r="AU138" s="196" t="s">
        <v>24</v>
      </c>
      <c r="AY138" s="195" t="s">
        <v>165</v>
      </c>
      <c r="BK138" s="197">
        <f>SUM(BK139:BK142)</f>
        <v>0</v>
      </c>
    </row>
    <row r="139" spans="2:65" s="1" customFormat="1" ht="22.5" customHeight="1">
      <c r="B139" s="40"/>
      <c r="C139" s="201" t="s">
        <v>284</v>
      </c>
      <c r="D139" s="201" t="s">
        <v>167</v>
      </c>
      <c r="E139" s="202" t="s">
        <v>512</v>
      </c>
      <c r="F139" s="203" t="s">
        <v>513</v>
      </c>
      <c r="G139" s="204" t="s">
        <v>195</v>
      </c>
      <c r="H139" s="205">
        <v>1.246</v>
      </c>
      <c r="I139" s="206"/>
      <c r="J139" s="207">
        <f>ROUND(I139*H139,2)</f>
        <v>0</v>
      </c>
      <c r="K139" s="203" t="s">
        <v>22</v>
      </c>
      <c r="L139" s="60"/>
      <c r="M139" s="208" t="s">
        <v>22</v>
      </c>
      <c r="N139" s="209" t="s">
        <v>46</v>
      </c>
      <c r="O139" s="41"/>
      <c r="P139" s="210">
        <f>O139*H139</f>
        <v>0</v>
      </c>
      <c r="Q139" s="210">
        <v>0</v>
      </c>
      <c r="R139" s="210">
        <f>Q139*H139</f>
        <v>0</v>
      </c>
      <c r="S139" s="210">
        <v>0</v>
      </c>
      <c r="T139" s="211">
        <f>S139*H139</f>
        <v>0</v>
      </c>
      <c r="AR139" s="23" t="s">
        <v>171</v>
      </c>
      <c r="AT139" s="23" t="s">
        <v>167</v>
      </c>
      <c r="AU139" s="23" t="s">
        <v>84</v>
      </c>
      <c r="AY139" s="23" t="s">
        <v>165</v>
      </c>
      <c r="BE139" s="212">
        <f>IF(N139="základní",J139,0)</f>
        <v>0</v>
      </c>
      <c r="BF139" s="212">
        <f>IF(N139="snížená",J139,0)</f>
        <v>0</v>
      </c>
      <c r="BG139" s="212">
        <f>IF(N139="zákl. přenesená",J139,0)</f>
        <v>0</v>
      </c>
      <c r="BH139" s="212">
        <f>IF(N139="sníž. přenesená",J139,0)</f>
        <v>0</v>
      </c>
      <c r="BI139" s="212">
        <f>IF(N139="nulová",J139,0)</f>
        <v>0</v>
      </c>
      <c r="BJ139" s="23" t="s">
        <v>24</v>
      </c>
      <c r="BK139" s="212">
        <f>ROUND(I139*H139,2)</f>
        <v>0</v>
      </c>
      <c r="BL139" s="23" t="s">
        <v>171</v>
      </c>
      <c r="BM139" s="23" t="s">
        <v>514</v>
      </c>
    </row>
    <row r="140" spans="2:65" s="12" customFormat="1" ht="13.5">
      <c r="B140" s="227"/>
      <c r="C140" s="228"/>
      <c r="D140" s="239" t="s">
        <v>408</v>
      </c>
      <c r="E140" s="240" t="s">
        <v>22</v>
      </c>
      <c r="F140" s="241" t="s">
        <v>515</v>
      </c>
      <c r="G140" s="228"/>
      <c r="H140" s="242">
        <v>0.98899999999999999</v>
      </c>
      <c r="I140" s="233"/>
      <c r="J140" s="228"/>
      <c r="K140" s="228"/>
      <c r="L140" s="234"/>
      <c r="M140" s="235"/>
      <c r="N140" s="236"/>
      <c r="O140" s="236"/>
      <c r="P140" s="236"/>
      <c r="Q140" s="236"/>
      <c r="R140" s="236"/>
      <c r="S140" s="236"/>
      <c r="T140" s="237"/>
      <c r="AT140" s="238" t="s">
        <v>408</v>
      </c>
      <c r="AU140" s="238" t="s">
        <v>84</v>
      </c>
      <c r="AV140" s="12" t="s">
        <v>84</v>
      </c>
      <c r="AW140" s="12" t="s">
        <v>39</v>
      </c>
      <c r="AX140" s="12" t="s">
        <v>75</v>
      </c>
      <c r="AY140" s="238" t="s">
        <v>165</v>
      </c>
    </row>
    <row r="141" spans="2:65" s="12" customFormat="1" ht="13.5">
      <c r="B141" s="227"/>
      <c r="C141" s="228"/>
      <c r="D141" s="239" t="s">
        <v>408</v>
      </c>
      <c r="E141" s="240" t="s">
        <v>22</v>
      </c>
      <c r="F141" s="241" t="s">
        <v>516</v>
      </c>
      <c r="G141" s="228"/>
      <c r="H141" s="242">
        <v>0.25700000000000001</v>
      </c>
      <c r="I141" s="233"/>
      <c r="J141" s="228"/>
      <c r="K141" s="228"/>
      <c r="L141" s="234"/>
      <c r="M141" s="235"/>
      <c r="N141" s="236"/>
      <c r="O141" s="236"/>
      <c r="P141" s="236"/>
      <c r="Q141" s="236"/>
      <c r="R141" s="236"/>
      <c r="S141" s="236"/>
      <c r="T141" s="237"/>
      <c r="AT141" s="238" t="s">
        <v>408</v>
      </c>
      <c r="AU141" s="238" t="s">
        <v>84</v>
      </c>
      <c r="AV141" s="12" t="s">
        <v>84</v>
      </c>
      <c r="AW141" s="12" t="s">
        <v>39</v>
      </c>
      <c r="AX141" s="12" t="s">
        <v>75</v>
      </c>
      <c r="AY141" s="238" t="s">
        <v>165</v>
      </c>
    </row>
    <row r="142" spans="2:65" s="13" customFormat="1" ht="13.5">
      <c r="B142" s="243"/>
      <c r="C142" s="244"/>
      <c r="D142" s="239" t="s">
        <v>408</v>
      </c>
      <c r="E142" s="245" t="s">
        <v>22</v>
      </c>
      <c r="F142" s="246" t="s">
        <v>517</v>
      </c>
      <c r="G142" s="244"/>
      <c r="H142" s="247">
        <v>1.246</v>
      </c>
      <c r="I142" s="248"/>
      <c r="J142" s="244"/>
      <c r="K142" s="244"/>
      <c r="L142" s="249"/>
      <c r="M142" s="250"/>
      <c r="N142" s="251"/>
      <c r="O142" s="251"/>
      <c r="P142" s="251"/>
      <c r="Q142" s="251"/>
      <c r="R142" s="251"/>
      <c r="S142" s="251"/>
      <c r="T142" s="252"/>
      <c r="AT142" s="253" t="s">
        <v>408</v>
      </c>
      <c r="AU142" s="253" t="s">
        <v>84</v>
      </c>
      <c r="AV142" s="13" t="s">
        <v>171</v>
      </c>
      <c r="AW142" s="13" t="s">
        <v>39</v>
      </c>
      <c r="AX142" s="13" t="s">
        <v>24</v>
      </c>
      <c r="AY142" s="253" t="s">
        <v>165</v>
      </c>
    </row>
    <row r="143" spans="2:65" s="11" customFormat="1" ht="29.85" customHeight="1">
      <c r="B143" s="184"/>
      <c r="C143" s="185"/>
      <c r="D143" s="198" t="s">
        <v>74</v>
      </c>
      <c r="E143" s="199" t="s">
        <v>187</v>
      </c>
      <c r="F143" s="199" t="s">
        <v>518</v>
      </c>
      <c r="G143" s="185"/>
      <c r="H143" s="185"/>
      <c r="I143" s="188"/>
      <c r="J143" s="200">
        <f>BK143</f>
        <v>0</v>
      </c>
      <c r="K143" s="185"/>
      <c r="L143" s="190"/>
      <c r="M143" s="191"/>
      <c r="N143" s="192"/>
      <c r="O143" s="192"/>
      <c r="P143" s="193">
        <f>SUM(P144:P152)</f>
        <v>0</v>
      </c>
      <c r="Q143" s="192"/>
      <c r="R143" s="193">
        <f>SUM(R144:R152)</f>
        <v>19.833439560000002</v>
      </c>
      <c r="S143" s="192"/>
      <c r="T143" s="194">
        <f>SUM(T144:T152)</f>
        <v>0</v>
      </c>
      <c r="AR143" s="195" t="s">
        <v>24</v>
      </c>
      <c r="AT143" s="196" t="s">
        <v>74</v>
      </c>
      <c r="AU143" s="196" t="s">
        <v>24</v>
      </c>
      <c r="AY143" s="195" t="s">
        <v>165</v>
      </c>
      <c r="BK143" s="197">
        <f>SUM(BK144:BK152)</f>
        <v>0</v>
      </c>
    </row>
    <row r="144" spans="2:65" s="1" customFormat="1" ht="22.5" customHeight="1">
      <c r="B144" s="40"/>
      <c r="C144" s="201" t="s">
        <v>288</v>
      </c>
      <c r="D144" s="201" t="s">
        <v>167</v>
      </c>
      <c r="E144" s="202" t="s">
        <v>519</v>
      </c>
      <c r="F144" s="203" t="s">
        <v>520</v>
      </c>
      <c r="G144" s="204" t="s">
        <v>170</v>
      </c>
      <c r="H144" s="205">
        <v>24.462</v>
      </c>
      <c r="I144" s="206"/>
      <c r="J144" s="207">
        <f>ROUND(I144*H144,2)</f>
        <v>0</v>
      </c>
      <c r="K144" s="203" t="s">
        <v>240</v>
      </c>
      <c r="L144" s="60"/>
      <c r="M144" s="208" t="s">
        <v>22</v>
      </c>
      <c r="N144" s="209" t="s">
        <v>46</v>
      </c>
      <c r="O144" s="41"/>
      <c r="P144" s="210">
        <f>O144*H144</f>
        <v>0</v>
      </c>
      <c r="Q144" s="210">
        <v>1.8380000000000001E-2</v>
      </c>
      <c r="R144" s="210">
        <f>Q144*H144</f>
        <v>0.44961156000000002</v>
      </c>
      <c r="S144" s="210">
        <v>0</v>
      </c>
      <c r="T144" s="211">
        <f>S144*H144</f>
        <v>0</v>
      </c>
      <c r="AR144" s="23" t="s">
        <v>171</v>
      </c>
      <c r="AT144" s="23" t="s">
        <v>167</v>
      </c>
      <c r="AU144" s="23" t="s">
        <v>84</v>
      </c>
      <c r="AY144" s="23" t="s">
        <v>165</v>
      </c>
      <c r="BE144" s="212">
        <f>IF(N144="základní",J144,0)</f>
        <v>0</v>
      </c>
      <c r="BF144" s="212">
        <f>IF(N144="snížená",J144,0)</f>
        <v>0</v>
      </c>
      <c r="BG144" s="212">
        <f>IF(N144="zákl. přenesená",J144,0)</f>
        <v>0</v>
      </c>
      <c r="BH144" s="212">
        <f>IF(N144="sníž. přenesená",J144,0)</f>
        <v>0</v>
      </c>
      <c r="BI144" s="212">
        <f>IF(N144="nulová",J144,0)</f>
        <v>0</v>
      </c>
      <c r="BJ144" s="23" t="s">
        <v>24</v>
      </c>
      <c r="BK144" s="212">
        <f>ROUND(I144*H144,2)</f>
        <v>0</v>
      </c>
      <c r="BL144" s="23" t="s">
        <v>171</v>
      </c>
      <c r="BM144" s="23" t="s">
        <v>521</v>
      </c>
    </row>
    <row r="145" spans="2:65" s="12" customFormat="1" ht="13.5">
      <c r="B145" s="227"/>
      <c r="C145" s="228"/>
      <c r="D145" s="229" t="s">
        <v>408</v>
      </c>
      <c r="E145" s="230" t="s">
        <v>22</v>
      </c>
      <c r="F145" s="231" t="s">
        <v>522</v>
      </c>
      <c r="G145" s="228"/>
      <c r="H145" s="232">
        <v>24.462</v>
      </c>
      <c r="I145" s="233"/>
      <c r="J145" s="228"/>
      <c r="K145" s="228"/>
      <c r="L145" s="234"/>
      <c r="M145" s="235"/>
      <c r="N145" s="236"/>
      <c r="O145" s="236"/>
      <c r="P145" s="236"/>
      <c r="Q145" s="236"/>
      <c r="R145" s="236"/>
      <c r="S145" s="236"/>
      <c r="T145" s="237"/>
      <c r="AT145" s="238" t="s">
        <v>408</v>
      </c>
      <c r="AU145" s="238" t="s">
        <v>84</v>
      </c>
      <c r="AV145" s="12" t="s">
        <v>84</v>
      </c>
      <c r="AW145" s="12" t="s">
        <v>39</v>
      </c>
      <c r="AX145" s="12" t="s">
        <v>24</v>
      </c>
      <c r="AY145" s="238" t="s">
        <v>165</v>
      </c>
    </row>
    <row r="146" spans="2:65" s="1" customFormat="1" ht="22.5" customHeight="1">
      <c r="B146" s="40"/>
      <c r="C146" s="201" t="s">
        <v>292</v>
      </c>
      <c r="D146" s="201" t="s">
        <v>167</v>
      </c>
      <c r="E146" s="202" t="s">
        <v>523</v>
      </c>
      <c r="F146" s="203" t="s">
        <v>524</v>
      </c>
      <c r="G146" s="204" t="s">
        <v>170</v>
      </c>
      <c r="H146" s="205">
        <v>122.31</v>
      </c>
      <c r="I146" s="206"/>
      <c r="J146" s="207">
        <f>ROUND(I146*H146,2)</f>
        <v>0</v>
      </c>
      <c r="K146" s="203" t="s">
        <v>240</v>
      </c>
      <c r="L146" s="60"/>
      <c r="M146" s="208" t="s">
        <v>22</v>
      </c>
      <c r="N146" s="209" t="s">
        <v>46</v>
      </c>
      <c r="O146" s="41"/>
      <c r="P146" s="210">
        <f>O146*H146</f>
        <v>0</v>
      </c>
      <c r="Q146" s="210">
        <v>2.1000000000000001E-2</v>
      </c>
      <c r="R146" s="210">
        <f>Q146*H146</f>
        <v>2.5685100000000003</v>
      </c>
      <c r="S146" s="210">
        <v>0</v>
      </c>
      <c r="T146" s="211">
        <f>S146*H146</f>
        <v>0</v>
      </c>
      <c r="AR146" s="23" t="s">
        <v>171</v>
      </c>
      <c r="AT146" s="23" t="s">
        <v>167</v>
      </c>
      <c r="AU146" s="23" t="s">
        <v>84</v>
      </c>
      <c r="AY146" s="23" t="s">
        <v>165</v>
      </c>
      <c r="BE146" s="212">
        <f>IF(N146="základní",J146,0)</f>
        <v>0</v>
      </c>
      <c r="BF146" s="212">
        <f>IF(N146="snížená",J146,0)</f>
        <v>0</v>
      </c>
      <c r="BG146" s="212">
        <f>IF(N146="zákl. přenesená",J146,0)</f>
        <v>0</v>
      </c>
      <c r="BH146" s="212">
        <f>IF(N146="sníž. přenesená",J146,0)</f>
        <v>0</v>
      </c>
      <c r="BI146" s="212">
        <f>IF(N146="nulová",J146,0)</f>
        <v>0</v>
      </c>
      <c r="BJ146" s="23" t="s">
        <v>24</v>
      </c>
      <c r="BK146" s="212">
        <f>ROUND(I146*H146,2)</f>
        <v>0</v>
      </c>
      <c r="BL146" s="23" t="s">
        <v>171</v>
      </c>
      <c r="BM146" s="23" t="s">
        <v>525</v>
      </c>
    </row>
    <row r="147" spans="2:65" s="12" customFormat="1" ht="13.5">
      <c r="B147" s="227"/>
      <c r="C147" s="228"/>
      <c r="D147" s="229" t="s">
        <v>408</v>
      </c>
      <c r="E147" s="230" t="s">
        <v>22</v>
      </c>
      <c r="F147" s="231" t="s">
        <v>526</v>
      </c>
      <c r="G147" s="228"/>
      <c r="H147" s="232">
        <v>122.31</v>
      </c>
      <c r="I147" s="233"/>
      <c r="J147" s="228"/>
      <c r="K147" s="228"/>
      <c r="L147" s="234"/>
      <c r="M147" s="235"/>
      <c r="N147" s="236"/>
      <c r="O147" s="236"/>
      <c r="P147" s="236"/>
      <c r="Q147" s="236"/>
      <c r="R147" s="236"/>
      <c r="S147" s="236"/>
      <c r="T147" s="237"/>
      <c r="AT147" s="238" t="s">
        <v>408</v>
      </c>
      <c r="AU147" s="238" t="s">
        <v>84</v>
      </c>
      <c r="AV147" s="12" t="s">
        <v>84</v>
      </c>
      <c r="AW147" s="12" t="s">
        <v>39</v>
      </c>
      <c r="AX147" s="12" t="s">
        <v>24</v>
      </c>
      <c r="AY147" s="238" t="s">
        <v>165</v>
      </c>
    </row>
    <row r="148" spans="2:65" s="1" customFormat="1" ht="22.5" customHeight="1">
      <c r="B148" s="40"/>
      <c r="C148" s="201" t="s">
        <v>296</v>
      </c>
      <c r="D148" s="201" t="s">
        <v>167</v>
      </c>
      <c r="E148" s="202" t="s">
        <v>527</v>
      </c>
      <c r="F148" s="203" t="s">
        <v>528</v>
      </c>
      <c r="G148" s="204" t="s">
        <v>170</v>
      </c>
      <c r="H148" s="205">
        <v>90.37</v>
      </c>
      <c r="I148" s="206"/>
      <c r="J148" s="207">
        <f>ROUND(I148*H148,2)</f>
        <v>0</v>
      </c>
      <c r="K148" s="203" t="s">
        <v>240</v>
      </c>
      <c r="L148" s="60"/>
      <c r="M148" s="208" t="s">
        <v>22</v>
      </c>
      <c r="N148" s="209" t="s">
        <v>46</v>
      </c>
      <c r="O148" s="41"/>
      <c r="P148" s="210">
        <f>O148*H148</f>
        <v>0</v>
      </c>
      <c r="Q148" s="210">
        <v>0.11169999999999999</v>
      </c>
      <c r="R148" s="210">
        <f>Q148*H148</f>
        <v>10.094329</v>
      </c>
      <c r="S148" s="210">
        <v>0</v>
      </c>
      <c r="T148" s="211">
        <f>S148*H148</f>
        <v>0</v>
      </c>
      <c r="AR148" s="23" t="s">
        <v>171</v>
      </c>
      <c r="AT148" s="23" t="s">
        <v>167</v>
      </c>
      <c r="AU148" s="23" t="s">
        <v>84</v>
      </c>
      <c r="AY148" s="23" t="s">
        <v>165</v>
      </c>
      <c r="BE148" s="212">
        <f>IF(N148="základní",J148,0)</f>
        <v>0</v>
      </c>
      <c r="BF148" s="212">
        <f>IF(N148="snížená",J148,0)</f>
        <v>0</v>
      </c>
      <c r="BG148" s="212">
        <f>IF(N148="zákl. přenesená",J148,0)</f>
        <v>0</v>
      </c>
      <c r="BH148" s="212">
        <f>IF(N148="sníž. přenesená",J148,0)</f>
        <v>0</v>
      </c>
      <c r="BI148" s="212">
        <f>IF(N148="nulová",J148,0)</f>
        <v>0</v>
      </c>
      <c r="BJ148" s="23" t="s">
        <v>24</v>
      </c>
      <c r="BK148" s="212">
        <f>ROUND(I148*H148,2)</f>
        <v>0</v>
      </c>
      <c r="BL148" s="23" t="s">
        <v>171</v>
      </c>
      <c r="BM148" s="23" t="s">
        <v>529</v>
      </c>
    </row>
    <row r="149" spans="2:65" s="1" customFormat="1" ht="22.5" customHeight="1">
      <c r="B149" s="40"/>
      <c r="C149" s="201" t="s">
        <v>300</v>
      </c>
      <c r="D149" s="201" t="s">
        <v>167</v>
      </c>
      <c r="E149" s="202" t="s">
        <v>530</v>
      </c>
      <c r="F149" s="203" t="s">
        <v>531</v>
      </c>
      <c r="G149" s="204" t="s">
        <v>170</v>
      </c>
      <c r="H149" s="205">
        <v>10.050000000000001</v>
      </c>
      <c r="I149" s="206"/>
      <c r="J149" s="207">
        <f>ROUND(I149*H149,2)</f>
        <v>0</v>
      </c>
      <c r="K149" s="203" t="s">
        <v>240</v>
      </c>
      <c r="L149" s="60"/>
      <c r="M149" s="208" t="s">
        <v>22</v>
      </c>
      <c r="N149" s="209" t="s">
        <v>46</v>
      </c>
      <c r="O149" s="41"/>
      <c r="P149" s="210">
        <f>O149*H149</f>
        <v>0</v>
      </c>
      <c r="Q149" s="210">
        <v>0.28361999999999998</v>
      </c>
      <c r="R149" s="210">
        <f>Q149*H149</f>
        <v>2.8503810000000001</v>
      </c>
      <c r="S149" s="210">
        <v>0</v>
      </c>
      <c r="T149" s="211">
        <f>S149*H149</f>
        <v>0</v>
      </c>
      <c r="AR149" s="23" t="s">
        <v>171</v>
      </c>
      <c r="AT149" s="23" t="s">
        <v>167</v>
      </c>
      <c r="AU149" s="23" t="s">
        <v>84</v>
      </c>
      <c r="AY149" s="23" t="s">
        <v>165</v>
      </c>
      <c r="BE149" s="212">
        <f>IF(N149="základní",J149,0)</f>
        <v>0</v>
      </c>
      <c r="BF149" s="212">
        <f>IF(N149="snížená",J149,0)</f>
        <v>0</v>
      </c>
      <c r="BG149" s="212">
        <f>IF(N149="zákl. přenesená",J149,0)</f>
        <v>0</v>
      </c>
      <c r="BH149" s="212">
        <f>IF(N149="sníž. přenesená",J149,0)</f>
        <v>0</v>
      </c>
      <c r="BI149" s="212">
        <f>IF(N149="nulová",J149,0)</f>
        <v>0</v>
      </c>
      <c r="BJ149" s="23" t="s">
        <v>24</v>
      </c>
      <c r="BK149" s="212">
        <f>ROUND(I149*H149,2)</f>
        <v>0</v>
      </c>
      <c r="BL149" s="23" t="s">
        <v>171</v>
      </c>
      <c r="BM149" s="23" t="s">
        <v>532</v>
      </c>
    </row>
    <row r="150" spans="2:65" s="12" customFormat="1" ht="13.5">
      <c r="B150" s="227"/>
      <c r="C150" s="228"/>
      <c r="D150" s="229" t="s">
        <v>408</v>
      </c>
      <c r="E150" s="230" t="s">
        <v>22</v>
      </c>
      <c r="F150" s="231" t="s">
        <v>533</v>
      </c>
      <c r="G150" s="228"/>
      <c r="H150" s="232">
        <v>10.050000000000001</v>
      </c>
      <c r="I150" s="233"/>
      <c r="J150" s="228"/>
      <c r="K150" s="228"/>
      <c r="L150" s="234"/>
      <c r="M150" s="235"/>
      <c r="N150" s="236"/>
      <c r="O150" s="236"/>
      <c r="P150" s="236"/>
      <c r="Q150" s="236"/>
      <c r="R150" s="236"/>
      <c r="S150" s="236"/>
      <c r="T150" s="237"/>
      <c r="AT150" s="238" t="s">
        <v>408</v>
      </c>
      <c r="AU150" s="238" t="s">
        <v>84</v>
      </c>
      <c r="AV150" s="12" t="s">
        <v>84</v>
      </c>
      <c r="AW150" s="12" t="s">
        <v>39</v>
      </c>
      <c r="AX150" s="12" t="s">
        <v>24</v>
      </c>
      <c r="AY150" s="238" t="s">
        <v>165</v>
      </c>
    </row>
    <row r="151" spans="2:65" s="1" customFormat="1" ht="22.5" customHeight="1">
      <c r="B151" s="40"/>
      <c r="C151" s="201" t="s">
        <v>305</v>
      </c>
      <c r="D151" s="201" t="s">
        <v>167</v>
      </c>
      <c r="E151" s="202" t="s">
        <v>534</v>
      </c>
      <c r="F151" s="203" t="s">
        <v>535</v>
      </c>
      <c r="G151" s="204" t="s">
        <v>190</v>
      </c>
      <c r="H151" s="205">
        <v>19.600000000000001</v>
      </c>
      <c r="I151" s="206"/>
      <c r="J151" s="207">
        <f>ROUND(I151*H151,2)</f>
        <v>0</v>
      </c>
      <c r="K151" s="203" t="s">
        <v>240</v>
      </c>
      <c r="L151" s="60"/>
      <c r="M151" s="208" t="s">
        <v>22</v>
      </c>
      <c r="N151" s="209" t="s">
        <v>46</v>
      </c>
      <c r="O151" s="41"/>
      <c r="P151" s="210">
        <f>O151*H151</f>
        <v>0</v>
      </c>
      <c r="Q151" s="210">
        <v>0.19747999999999999</v>
      </c>
      <c r="R151" s="210">
        <f>Q151*H151</f>
        <v>3.8706080000000003</v>
      </c>
      <c r="S151" s="210">
        <v>0</v>
      </c>
      <c r="T151" s="211">
        <f>S151*H151</f>
        <v>0</v>
      </c>
      <c r="AR151" s="23" t="s">
        <v>171</v>
      </c>
      <c r="AT151" s="23" t="s">
        <v>167</v>
      </c>
      <c r="AU151" s="23" t="s">
        <v>84</v>
      </c>
      <c r="AY151" s="23" t="s">
        <v>165</v>
      </c>
      <c r="BE151" s="212">
        <f>IF(N151="základní",J151,0)</f>
        <v>0</v>
      </c>
      <c r="BF151" s="212">
        <f>IF(N151="snížená",J151,0)</f>
        <v>0</v>
      </c>
      <c r="BG151" s="212">
        <f>IF(N151="zákl. přenesená",J151,0)</f>
        <v>0</v>
      </c>
      <c r="BH151" s="212">
        <f>IF(N151="sníž. přenesená",J151,0)</f>
        <v>0</v>
      </c>
      <c r="BI151" s="212">
        <f>IF(N151="nulová",J151,0)</f>
        <v>0</v>
      </c>
      <c r="BJ151" s="23" t="s">
        <v>24</v>
      </c>
      <c r="BK151" s="212">
        <f>ROUND(I151*H151,2)</f>
        <v>0</v>
      </c>
      <c r="BL151" s="23" t="s">
        <v>171</v>
      </c>
      <c r="BM151" s="23" t="s">
        <v>536</v>
      </c>
    </row>
    <row r="152" spans="2:65" s="12" customFormat="1" ht="13.5">
      <c r="B152" s="227"/>
      <c r="C152" s="228"/>
      <c r="D152" s="239" t="s">
        <v>408</v>
      </c>
      <c r="E152" s="240" t="s">
        <v>22</v>
      </c>
      <c r="F152" s="241" t="s">
        <v>537</v>
      </c>
      <c r="G152" s="228"/>
      <c r="H152" s="242">
        <v>19.600000000000001</v>
      </c>
      <c r="I152" s="233"/>
      <c r="J152" s="228"/>
      <c r="K152" s="228"/>
      <c r="L152" s="234"/>
      <c r="M152" s="235"/>
      <c r="N152" s="236"/>
      <c r="O152" s="236"/>
      <c r="P152" s="236"/>
      <c r="Q152" s="236"/>
      <c r="R152" s="236"/>
      <c r="S152" s="236"/>
      <c r="T152" s="237"/>
      <c r="AT152" s="238" t="s">
        <v>408</v>
      </c>
      <c r="AU152" s="238" t="s">
        <v>84</v>
      </c>
      <c r="AV152" s="12" t="s">
        <v>84</v>
      </c>
      <c r="AW152" s="12" t="s">
        <v>39</v>
      </c>
      <c r="AX152" s="12" t="s">
        <v>24</v>
      </c>
      <c r="AY152" s="238" t="s">
        <v>165</v>
      </c>
    </row>
    <row r="153" spans="2:65" s="11" customFormat="1" ht="29.85" customHeight="1">
      <c r="B153" s="184"/>
      <c r="C153" s="185"/>
      <c r="D153" s="198" t="s">
        <v>74</v>
      </c>
      <c r="E153" s="199" t="s">
        <v>201</v>
      </c>
      <c r="F153" s="199" t="s">
        <v>538</v>
      </c>
      <c r="G153" s="185"/>
      <c r="H153" s="185"/>
      <c r="I153" s="188"/>
      <c r="J153" s="200">
        <f>BK153</f>
        <v>0</v>
      </c>
      <c r="K153" s="185"/>
      <c r="L153" s="190"/>
      <c r="M153" s="191"/>
      <c r="N153" s="192"/>
      <c r="O153" s="192"/>
      <c r="P153" s="193">
        <f>SUM(P154:P203)</f>
        <v>0</v>
      </c>
      <c r="Q153" s="192"/>
      <c r="R153" s="193">
        <f>SUM(R154:R203)</f>
        <v>6.1324945499999997</v>
      </c>
      <c r="S153" s="192"/>
      <c r="T153" s="194">
        <f>SUM(T154:T203)</f>
        <v>49.772518999999996</v>
      </c>
      <c r="AR153" s="195" t="s">
        <v>24</v>
      </c>
      <c r="AT153" s="196" t="s">
        <v>74</v>
      </c>
      <c r="AU153" s="196" t="s">
        <v>24</v>
      </c>
      <c r="AY153" s="195" t="s">
        <v>165</v>
      </c>
      <c r="BK153" s="197">
        <f>SUM(BK154:BK203)</f>
        <v>0</v>
      </c>
    </row>
    <row r="154" spans="2:65" s="1" customFormat="1" ht="22.5" customHeight="1">
      <c r="B154" s="40"/>
      <c r="C154" s="201" t="s">
        <v>309</v>
      </c>
      <c r="D154" s="201" t="s">
        <v>167</v>
      </c>
      <c r="E154" s="202" t="s">
        <v>539</v>
      </c>
      <c r="F154" s="203" t="s">
        <v>540</v>
      </c>
      <c r="G154" s="204" t="s">
        <v>170</v>
      </c>
      <c r="H154" s="205">
        <v>118.125</v>
      </c>
      <c r="I154" s="206"/>
      <c r="J154" s="207">
        <f>ROUND(I154*H154,2)</f>
        <v>0</v>
      </c>
      <c r="K154" s="203" t="s">
        <v>240</v>
      </c>
      <c r="L154" s="60"/>
      <c r="M154" s="208" t="s">
        <v>22</v>
      </c>
      <c r="N154" s="209" t="s">
        <v>46</v>
      </c>
      <c r="O154" s="41"/>
      <c r="P154" s="210">
        <f>O154*H154</f>
        <v>0</v>
      </c>
      <c r="Q154" s="210">
        <v>4.0000000000000003E-5</v>
      </c>
      <c r="R154" s="210">
        <f>Q154*H154</f>
        <v>4.725E-3</v>
      </c>
      <c r="S154" s="210">
        <v>0</v>
      </c>
      <c r="T154" s="211">
        <f>S154*H154</f>
        <v>0</v>
      </c>
      <c r="AR154" s="23" t="s">
        <v>171</v>
      </c>
      <c r="AT154" s="23" t="s">
        <v>167</v>
      </c>
      <c r="AU154" s="23" t="s">
        <v>84</v>
      </c>
      <c r="AY154" s="23" t="s">
        <v>165</v>
      </c>
      <c r="BE154" s="212">
        <f>IF(N154="základní",J154,0)</f>
        <v>0</v>
      </c>
      <c r="BF154" s="212">
        <f>IF(N154="snížená",J154,0)</f>
        <v>0</v>
      </c>
      <c r="BG154" s="212">
        <f>IF(N154="zákl. přenesená",J154,0)</f>
        <v>0</v>
      </c>
      <c r="BH154" s="212">
        <f>IF(N154="sníž. přenesená",J154,0)</f>
        <v>0</v>
      </c>
      <c r="BI154" s="212">
        <f>IF(N154="nulová",J154,0)</f>
        <v>0</v>
      </c>
      <c r="BJ154" s="23" t="s">
        <v>24</v>
      </c>
      <c r="BK154" s="212">
        <f>ROUND(I154*H154,2)</f>
        <v>0</v>
      </c>
      <c r="BL154" s="23" t="s">
        <v>171</v>
      </c>
      <c r="BM154" s="23" t="s">
        <v>541</v>
      </c>
    </row>
    <row r="155" spans="2:65" s="12" customFormat="1" ht="13.5">
      <c r="B155" s="227"/>
      <c r="C155" s="228"/>
      <c r="D155" s="229" t="s">
        <v>408</v>
      </c>
      <c r="E155" s="230" t="s">
        <v>22</v>
      </c>
      <c r="F155" s="231" t="s">
        <v>542</v>
      </c>
      <c r="G155" s="228"/>
      <c r="H155" s="232">
        <v>118.125</v>
      </c>
      <c r="I155" s="233"/>
      <c r="J155" s="228"/>
      <c r="K155" s="228"/>
      <c r="L155" s="234"/>
      <c r="M155" s="235"/>
      <c r="N155" s="236"/>
      <c r="O155" s="236"/>
      <c r="P155" s="236"/>
      <c r="Q155" s="236"/>
      <c r="R155" s="236"/>
      <c r="S155" s="236"/>
      <c r="T155" s="237"/>
      <c r="AT155" s="238" t="s">
        <v>408</v>
      </c>
      <c r="AU155" s="238" t="s">
        <v>84</v>
      </c>
      <c r="AV155" s="12" t="s">
        <v>84</v>
      </c>
      <c r="AW155" s="12" t="s">
        <v>39</v>
      </c>
      <c r="AX155" s="12" t="s">
        <v>24</v>
      </c>
      <c r="AY155" s="238" t="s">
        <v>165</v>
      </c>
    </row>
    <row r="156" spans="2:65" s="1" customFormat="1" ht="22.5" customHeight="1">
      <c r="B156" s="40"/>
      <c r="C156" s="201" t="s">
        <v>313</v>
      </c>
      <c r="D156" s="201" t="s">
        <v>167</v>
      </c>
      <c r="E156" s="202" t="s">
        <v>543</v>
      </c>
      <c r="F156" s="203" t="s">
        <v>544</v>
      </c>
      <c r="G156" s="204" t="s">
        <v>170</v>
      </c>
      <c r="H156" s="205">
        <v>210.6</v>
      </c>
      <c r="I156" s="206"/>
      <c r="J156" s="207">
        <f>ROUND(I156*H156,2)</f>
        <v>0</v>
      </c>
      <c r="K156" s="203" t="s">
        <v>240</v>
      </c>
      <c r="L156" s="60"/>
      <c r="M156" s="208" t="s">
        <v>22</v>
      </c>
      <c r="N156" s="209" t="s">
        <v>46</v>
      </c>
      <c r="O156" s="41"/>
      <c r="P156" s="210">
        <f>O156*H156</f>
        <v>0</v>
      </c>
      <c r="Q156" s="210">
        <v>1.0000000000000001E-5</v>
      </c>
      <c r="R156" s="210">
        <f>Q156*H156</f>
        <v>2.1060000000000002E-3</v>
      </c>
      <c r="S156" s="210">
        <v>0</v>
      </c>
      <c r="T156" s="211">
        <f>S156*H156</f>
        <v>0</v>
      </c>
      <c r="AR156" s="23" t="s">
        <v>171</v>
      </c>
      <c r="AT156" s="23" t="s">
        <v>167</v>
      </c>
      <c r="AU156" s="23" t="s">
        <v>84</v>
      </c>
      <c r="AY156" s="23" t="s">
        <v>165</v>
      </c>
      <c r="BE156" s="212">
        <f>IF(N156="základní",J156,0)</f>
        <v>0</v>
      </c>
      <c r="BF156" s="212">
        <f>IF(N156="snížená",J156,0)</f>
        <v>0</v>
      </c>
      <c r="BG156" s="212">
        <f>IF(N156="zákl. přenesená",J156,0)</f>
        <v>0</v>
      </c>
      <c r="BH156" s="212">
        <f>IF(N156="sníž. přenesená",J156,0)</f>
        <v>0</v>
      </c>
      <c r="BI156" s="212">
        <f>IF(N156="nulová",J156,0)</f>
        <v>0</v>
      </c>
      <c r="BJ156" s="23" t="s">
        <v>24</v>
      </c>
      <c r="BK156" s="212">
        <f>ROUND(I156*H156,2)</f>
        <v>0</v>
      </c>
      <c r="BL156" s="23" t="s">
        <v>171</v>
      </c>
      <c r="BM156" s="23" t="s">
        <v>545</v>
      </c>
    </row>
    <row r="157" spans="2:65" s="12" customFormat="1" ht="13.5">
      <c r="B157" s="227"/>
      <c r="C157" s="228"/>
      <c r="D157" s="229" t="s">
        <v>408</v>
      </c>
      <c r="E157" s="230" t="s">
        <v>22</v>
      </c>
      <c r="F157" s="231" t="s">
        <v>546</v>
      </c>
      <c r="G157" s="228"/>
      <c r="H157" s="232">
        <v>210.6</v>
      </c>
      <c r="I157" s="233"/>
      <c r="J157" s="228"/>
      <c r="K157" s="228"/>
      <c r="L157" s="234"/>
      <c r="M157" s="235"/>
      <c r="N157" s="236"/>
      <c r="O157" s="236"/>
      <c r="P157" s="236"/>
      <c r="Q157" s="236"/>
      <c r="R157" s="236"/>
      <c r="S157" s="236"/>
      <c r="T157" s="237"/>
      <c r="AT157" s="238" t="s">
        <v>408</v>
      </c>
      <c r="AU157" s="238" t="s">
        <v>84</v>
      </c>
      <c r="AV157" s="12" t="s">
        <v>84</v>
      </c>
      <c r="AW157" s="12" t="s">
        <v>39</v>
      </c>
      <c r="AX157" s="12" t="s">
        <v>24</v>
      </c>
      <c r="AY157" s="238" t="s">
        <v>165</v>
      </c>
    </row>
    <row r="158" spans="2:65" s="1" customFormat="1" ht="22.5" customHeight="1">
      <c r="B158" s="40"/>
      <c r="C158" s="201" t="s">
        <v>317</v>
      </c>
      <c r="D158" s="201" t="s">
        <v>167</v>
      </c>
      <c r="E158" s="202" t="s">
        <v>547</v>
      </c>
      <c r="F158" s="203" t="s">
        <v>548</v>
      </c>
      <c r="G158" s="204" t="s">
        <v>170</v>
      </c>
      <c r="H158" s="205">
        <v>210.6</v>
      </c>
      <c r="I158" s="206"/>
      <c r="J158" s="207">
        <f>ROUND(I158*H158,2)</f>
        <v>0</v>
      </c>
      <c r="K158" s="203" t="s">
        <v>240</v>
      </c>
      <c r="L158" s="60"/>
      <c r="M158" s="208" t="s">
        <v>22</v>
      </c>
      <c r="N158" s="209" t="s">
        <v>46</v>
      </c>
      <c r="O158" s="41"/>
      <c r="P158" s="210">
        <f>O158*H158</f>
        <v>0</v>
      </c>
      <c r="Q158" s="210">
        <v>0</v>
      </c>
      <c r="R158" s="210">
        <f>Q158*H158</f>
        <v>0</v>
      </c>
      <c r="S158" s="210">
        <v>0</v>
      </c>
      <c r="T158" s="211">
        <f>S158*H158</f>
        <v>0</v>
      </c>
      <c r="AR158" s="23" t="s">
        <v>171</v>
      </c>
      <c r="AT158" s="23" t="s">
        <v>167</v>
      </c>
      <c r="AU158" s="23" t="s">
        <v>84</v>
      </c>
      <c r="AY158" s="23" t="s">
        <v>165</v>
      </c>
      <c r="BE158" s="212">
        <f>IF(N158="základní",J158,0)</f>
        <v>0</v>
      </c>
      <c r="BF158" s="212">
        <f>IF(N158="snížená",J158,0)</f>
        <v>0</v>
      </c>
      <c r="BG158" s="212">
        <f>IF(N158="zákl. přenesená",J158,0)</f>
        <v>0</v>
      </c>
      <c r="BH158" s="212">
        <f>IF(N158="sníž. přenesená",J158,0)</f>
        <v>0</v>
      </c>
      <c r="BI158" s="212">
        <f>IF(N158="nulová",J158,0)</f>
        <v>0</v>
      </c>
      <c r="BJ158" s="23" t="s">
        <v>24</v>
      </c>
      <c r="BK158" s="212">
        <f>ROUND(I158*H158,2)</f>
        <v>0</v>
      </c>
      <c r="BL158" s="23" t="s">
        <v>171</v>
      </c>
      <c r="BM158" s="23" t="s">
        <v>549</v>
      </c>
    </row>
    <row r="159" spans="2:65" s="1" customFormat="1" ht="22.5" customHeight="1">
      <c r="B159" s="40"/>
      <c r="C159" s="201" t="s">
        <v>321</v>
      </c>
      <c r="D159" s="201" t="s">
        <v>167</v>
      </c>
      <c r="E159" s="202" t="s">
        <v>550</v>
      </c>
      <c r="F159" s="203" t="s">
        <v>551</v>
      </c>
      <c r="G159" s="204" t="s">
        <v>170</v>
      </c>
      <c r="H159" s="205">
        <v>57</v>
      </c>
      <c r="I159" s="206"/>
      <c r="J159" s="207">
        <f>ROUND(I159*H159,2)</f>
        <v>0</v>
      </c>
      <c r="K159" s="203" t="s">
        <v>240</v>
      </c>
      <c r="L159" s="60"/>
      <c r="M159" s="208" t="s">
        <v>22</v>
      </c>
      <c r="N159" s="209" t="s">
        <v>46</v>
      </c>
      <c r="O159" s="41"/>
      <c r="P159" s="210">
        <f>O159*H159</f>
        <v>0</v>
      </c>
      <c r="Q159" s="210">
        <v>1.58E-3</v>
      </c>
      <c r="R159" s="210">
        <f>Q159*H159</f>
        <v>9.0060000000000001E-2</v>
      </c>
      <c r="S159" s="210">
        <v>0</v>
      </c>
      <c r="T159" s="211">
        <f>S159*H159</f>
        <v>0</v>
      </c>
      <c r="AR159" s="23" t="s">
        <v>171</v>
      </c>
      <c r="AT159" s="23" t="s">
        <v>167</v>
      </c>
      <c r="AU159" s="23" t="s">
        <v>84</v>
      </c>
      <c r="AY159" s="23" t="s">
        <v>165</v>
      </c>
      <c r="BE159" s="212">
        <f>IF(N159="základní",J159,0)</f>
        <v>0</v>
      </c>
      <c r="BF159" s="212">
        <f>IF(N159="snížená",J159,0)</f>
        <v>0</v>
      </c>
      <c r="BG159" s="212">
        <f>IF(N159="zákl. přenesená",J159,0)</f>
        <v>0</v>
      </c>
      <c r="BH159" s="212">
        <f>IF(N159="sníž. přenesená",J159,0)</f>
        <v>0</v>
      </c>
      <c r="BI159" s="212">
        <f>IF(N159="nulová",J159,0)</f>
        <v>0</v>
      </c>
      <c r="BJ159" s="23" t="s">
        <v>24</v>
      </c>
      <c r="BK159" s="212">
        <f>ROUND(I159*H159,2)</f>
        <v>0</v>
      </c>
      <c r="BL159" s="23" t="s">
        <v>171</v>
      </c>
      <c r="BM159" s="23" t="s">
        <v>552</v>
      </c>
    </row>
    <row r="160" spans="2:65" s="12" customFormat="1" ht="13.5">
      <c r="B160" s="227"/>
      <c r="C160" s="228"/>
      <c r="D160" s="229" t="s">
        <v>408</v>
      </c>
      <c r="E160" s="230" t="s">
        <v>22</v>
      </c>
      <c r="F160" s="231" t="s">
        <v>553</v>
      </c>
      <c r="G160" s="228"/>
      <c r="H160" s="232">
        <v>57</v>
      </c>
      <c r="I160" s="233"/>
      <c r="J160" s="228"/>
      <c r="K160" s="228"/>
      <c r="L160" s="234"/>
      <c r="M160" s="235"/>
      <c r="N160" s="236"/>
      <c r="O160" s="236"/>
      <c r="P160" s="236"/>
      <c r="Q160" s="236"/>
      <c r="R160" s="236"/>
      <c r="S160" s="236"/>
      <c r="T160" s="237"/>
      <c r="AT160" s="238" t="s">
        <v>408</v>
      </c>
      <c r="AU160" s="238" t="s">
        <v>84</v>
      </c>
      <c r="AV160" s="12" t="s">
        <v>84</v>
      </c>
      <c r="AW160" s="12" t="s">
        <v>39</v>
      </c>
      <c r="AX160" s="12" t="s">
        <v>24</v>
      </c>
      <c r="AY160" s="238" t="s">
        <v>165</v>
      </c>
    </row>
    <row r="161" spans="2:65" s="1" customFormat="1" ht="22.5" customHeight="1">
      <c r="B161" s="40"/>
      <c r="C161" s="201" t="s">
        <v>326</v>
      </c>
      <c r="D161" s="201" t="s">
        <v>167</v>
      </c>
      <c r="E161" s="202" t="s">
        <v>554</v>
      </c>
      <c r="F161" s="203" t="s">
        <v>555</v>
      </c>
      <c r="G161" s="204" t="s">
        <v>170</v>
      </c>
      <c r="H161" s="205">
        <v>45.165999999999997</v>
      </c>
      <c r="I161" s="206"/>
      <c r="J161" s="207">
        <f>ROUND(I161*H161,2)</f>
        <v>0</v>
      </c>
      <c r="K161" s="203" t="s">
        <v>240</v>
      </c>
      <c r="L161" s="60"/>
      <c r="M161" s="208" t="s">
        <v>22</v>
      </c>
      <c r="N161" s="209" t="s">
        <v>46</v>
      </c>
      <c r="O161" s="41"/>
      <c r="P161" s="210">
        <f>O161*H161</f>
        <v>0</v>
      </c>
      <c r="Q161" s="210">
        <v>0</v>
      </c>
      <c r="R161" s="210">
        <f>Q161*H161</f>
        <v>0</v>
      </c>
      <c r="S161" s="210">
        <v>0.26100000000000001</v>
      </c>
      <c r="T161" s="211">
        <f>S161*H161</f>
        <v>11.788326</v>
      </c>
      <c r="AR161" s="23" t="s">
        <v>171</v>
      </c>
      <c r="AT161" s="23" t="s">
        <v>167</v>
      </c>
      <c r="AU161" s="23" t="s">
        <v>84</v>
      </c>
      <c r="AY161" s="23" t="s">
        <v>165</v>
      </c>
      <c r="BE161" s="212">
        <f>IF(N161="základní",J161,0)</f>
        <v>0</v>
      </c>
      <c r="BF161" s="212">
        <f>IF(N161="snížená",J161,0)</f>
        <v>0</v>
      </c>
      <c r="BG161" s="212">
        <f>IF(N161="zákl. přenesená",J161,0)</f>
        <v>0</v>
      </c>
      <c r="BH161" s="212">
        <f>IF(N161="sníž. přenesená",J161,0)</f>
        <v>0</v>
      </c>
      <c r="BI161" s="212">
        <f>IF(N161="nulová",J161,0)</f>
        <v>0</v>
      </c>
      <c r="BJ161" s="23" t="s">
        <v>24</v>
      </c>
      <c r="BK161" s="212">
        <f>ROUND(I161*H161,2)</f>
        <v>0</v>
      </c>
      <c r="BL161" s="23" t="s">
        <v>171</v>
      </c>
      <c r="BM161" s="23" t="s">
        <v>556</v>
      </c>
    </row>
    <row r="162" spans="2:65" s="12" customFormat="1" ht="13.5">
      <c r="B162" s="227"/>
      <c r="C162" s="228"/>
      <c r="D162" s="229" t="s">
        <v>408</v>
      </c>
      <c r="E162" s="230" t="s">
        <v>22</v>
      </c>
      <c r="F162" s="231" t="s">
        <v>557</v>
      </c>
      <c r="G162" s="228"/>
      <c r="H162" s="232">
        <v>45.165999999999997</v>
      </c>
      <c r="I162" s="233"/>
      <c r="J162" s="228"/>
      <c r="K162" s="228"/>
      <c r="L162" s="234"/>
      <c r="M162" s="235"/>
      <c r="N162" s="236"/>
      <c r="O162" s="236"/>
      <c r="P162" s="236"/>
      <c r="Q162" s="236"/>
      <c r="R162" s="236"/>
      <c r="S162" s="236"/>
      <c r="T162" s="237"/>
      <c r="AT162" s="238" t="s">
        <v>408</v>
      </c>
      <c r="AU162" s="238" t="s">
        <v>84</v>
      </c>
      <c r="AV162" s="12" t="s">
        <v>84</v>
      </c>
      <c r="AW162" s="12" t="s">
        <v>39</v>
      </c>
      <c r="AX162" s="12" t="s">
        <v>24</v>
      </c>
      <c r="AY162" s="238" t="s">
        <v>165</v>
      </c>
    </row>
    <row r="163" spans="2:65" s="1" customFormat="1" ht="22.5" customHeight="1">
      <c r="B163" s="40"/>
      <c r="C163" s="201" t="s">
        <v>330</v>
      </c>
      <c r="D163" s="201" t="s">
        <v>167</v>
      </c>
      <c r="E163" s="202" t="s">
        <v>558</v>
      </c>
      <c r="F163" s="203" t="s">
        <v>559</v>
      </c>
      <c r="G163" s="204" t="s">
        <v>170</v>
      </c>
      <c r="H163" s="205">
        <v>64.8</v>
      </c>
      <c r="I163" s="206"/>
      <c r="J163" s="207">
        <f>ROUND(I163*H163,2)</f>
        <v>0</v>
      </c>
      <c r="K163" s="203" t="s">
        <v>240</v>
      </c>
      <c r="L163" s="60"/>
      <c r="M163" s="208" t="s">
        <v>22</v>
      </c>
      <c r="N163" s="209" t="s">
        <v>46</v>
      </c>
      <c r="O163" s="41"/>
      <c r="P163" s="210">
        <f>O163*H163</f>
        <v>0</v>
      </c>
      <c r="Q163" s="210">
        <v>0</v>
      </c>
      <c r="R163" s="210">
        <f>Q163*H163</f>
        <v>0</v>
      </c>
      <c r="S163" s="210">
        <v>0.16800000000000001</v>
      </c>
      <c r="T163" s="211">
        <f>S163*H163</f>
        <v>10.8864</v>
      </c>
      <c r="AR163" s="23" t="s">
        <v>171</v>
      </c>
      <c r="AT163" s="23" t="s">
        <v>167</v>
      </c>
      <c r="AU163" s="23" t="s">
        <v>84</v>
      </c>
      <c r="AY163" s="23" t="s">
        <v>165</v>
      </c>
      <c r="BE163" s="212">
        <f>IF(N163="základní",J163,0)</f>
        <v>0</v>
      </c>
      <c r="BF163" s="212">
        <f>IF(N163="snížená",J163,0)</f>
        <v>0</v>
      </c>
      <c r="BG163" s="212">
        <f>IF(N163="zákl. přenesená",J163,0)</f>
        <v>0</v>
      </c>
      <c r="BH163" s="212">
        <f>IF(N163="sníž. přenesená",J163,0)</f>
        <v>0</v>
      </c>
      <c r="BI163" s="212">
        <f>IF(N163="nulová",J163,0)</f>
        <v>0</v>
      </c>
      <c r="BJ163" s="23" t="s">
        <v>24</v>
      </c>
      <c r="BK163" s="212">
        <f>ROUND(I163*H163,2)</f>
        <v>0</v>
      </c>
      <c r="BL163" s="23" t="s">
        <v>171</v>
      </c>
      <c r="BM163" s="23" t="s">
        <v>560</v>
      </c>
    </row>
    <row r="164" spans="2:65" s="12" customFormat="1" ht="13.5">
      <c r="B164" s="227"/>
      <c r="C164" s="228"/>
      <c r="D164" s="229" t="s">
        <v>408</v>
      </c>
      <c r="E164" s="230" t="s">
        <v>22</v>
      </c>
      <c r="F164" s="231" t="s">
        <v>561</v>
      </c>
      <c r="G164" s="228"/>
      <c r="H164" s="232">
        <v>64.8</v>
      </c>
      <c r="I164" s="233"/>
      <c r="J164" s="228"/>
      <c r="K164" s="228"/>
      <c r="L164" s="234"/>
      <c r="M164" s="235"/>
      <c r="N164" s="236"/>
      <c r="O164" s="236"/>
      <c r="P164" s="236"/>
      <c r="Q164" s="236"/>
      <c r="R164" s="236"/>
      <c r="S164" s="236"/>
      <c r="T164" s="237"/>
      <c r="AT164" s="238" t="s">
        <v>408</v>
      </c>
      <c r="AU164" s="238" t="s">
        <v>84</v>
      </c>
      <c r="AV164" s="12" t="s">
        <v>84</v>
      </c>
      <c r="AW164" s="12" t="s">
        <v>39</v>
      </c>
      <c r="AX164" s="12" t="s">
        <v>24</v>
      </c>
      <c r="AY164" s="238" t="s">
        <v>165</v>
      </c>
    </row>
    <row r="165" spans="2:65" s="1" customFormat="1" ht="22.5" customHeight="1">
      <c r="B165" s="40"/>
      <c r="C165" s="201" t="s">
        <v>335</v>
      </c>
      <c r="D165" s="201" t="s">
        <v>167</v>
      </c>
      <c r="E165" s="202" t="s">
        <v>562</v>
      </c>
      <c r="F165" s="203" t="s">
        <v>563</v>
      </c>
      <c r="G165" s="204" t="s">
        <v>170</v>
      </c>
      <c r="H165" s="205">
        <v>4.3339999999999996</v>
      </c>
      <c r="I165" s="206"/>
      <c r="J165" s="207">
        <f>ROUND(I165*H165,2)</f>
        <v>0</v>
      </c>
      <c r="K165" s="203" t="s">
        <v>240</v>
      </c>
      <c r="L165" s="60"/>
      <c r="M165" s="208" t="s">
        <v>22</v>
      </c>
      <c r="N165" s="209" t="s">
        <v>46</v>
      </c>
      <c r="O165" s="41"/>
      <c r="P165" s="210">
        <f>O165*H165</f>
        <v>0</v>
      </c>
      <c r="Q165" s="210">
        <v>0</v>
      </c>
      <c r="R165" s="210">
        <f>Q165*H165</f>
        <v>0</v>
      </c>
      <c r="S165" s="210">
        <v>7.5999999999999998E-2</v>
      </c>
      <c r="T165" s="211">
        <f>S165*H165</f>
        <v>0.32938399999999995</v>
      </c>
      <c r="AR165" s="23" t="s">
        <v>171</v>
      </c>
      <c r="AT165" s="23" t="s">
        <v>167</v>
      </c>
      <c r="AU165" s="23" t="s">
        <v>84</v>
      </c>
      <c r="AY165" s="23" t="s">
        <v>165</v>
      </c>
      <c r="BE165" s="212">
        <f>IF(N165="základní",J165,0)</f>
        <v>0</v>
      </c>
      <c r="BF165" s="212">
        <f>IF(N165="snížená",J165,0)</f>
        <v>0</v>
      </c>
      <c r="BG165" s="212">
        <f>IF(N165="zákl. přenesená",J165,0)</f>
        <v>0</v>
      </c>
      <c r="BH165" s="212">
        <f>IF(N165="sníž. přenesená",J165,0)</f>
        <v>0</v>
      </c>
      <c r="BI165" s="212">
        <f>IF(N165="nulová",J165,0)</f>
        <v>0</v>
      </c>
      <c r="BJ165" s="23" t="s">
        <v>24</v>
      </c>
      <c r="BK165" s="212">
        <f>ROUND(I165*H165,2)</f>
        <v>0</v>
      </c>
      <c r="BL165" s="23" t="s">
        <v>171</v>
      </c>
      <c r="BM165" s="23" t="s">
        <v>564</v>
      </c>
    </row>
    <row r="166" spans="2:65" s="12" customFormat="1" ht="13.5">
      <c r="B166" s="227"/>
      <c r="C166" s="228"/>
      <c r="D166" s="229" t="s">
        <v>408</v>
      </c>
      <c r="E166" s="230" t="s">
        <v>22</v>
      </c>
      <c r="F166" s="231" t="s">
        <v>565</v>
      </c>
      <c r="G166" s="228"/>
      <c r="H166" s="232">
        <v>4.3339999999999996</v>
      </c>
      <c r="I166" s="233"/>
      <c r="J166" s="228"/>
      <c r="K166" s="228"/>
      <c r="L166" s="234"/>
      <c r="M166" s="235"/>
      <c r="N166" s="236"/>
      <c r="O166" s="236"/>
      <c r="P166" s="236"/>
      <c r="Q166" s="236"/>
      <c r="R166" s="236"/>
      <c r="S166" s="236"/>
      <c r="T166" s="237"/>
      <c r="AT166" s="238" t="s">
        <v>408</v>
      </c>
      <c r="AU166" s="238" t="s">
        <v>84</v>
      </c>
      <c r="AV166" s="12" t="s">
        <v>84</v>
      </c>
      <c r="AW166" s="12" t="s">
        <v>39</v>
      </c>
      <c r="AX166" s="12" t="s">
        <v>24</v>
      </c>
      <c r="AY166" s="238" t="s">
        <v>165</v>
      </c>
    </row>
    <row r="167" spans="2:65" s="1" customFormat="1" ht="22.5" customHeight="1">
      <c r="B167" s="40"/>
      <c r="C167" s="201" t="s">
        <v>339</v>
      </c>
      <c r="D167" s="201" t="s">
        <v>167</v>
      </c>
      <c r="E167" s="202" t="s">
        <v>566</v>
      </c>
      <c r="F167" s="203" t="s">
        <v>567</v>
      </c>
      <c r="G167" s="204" t="s">
        <v>170</v>
      </c>
      <c r="H167" s="205">
        <v>2.9750000000000001</v>
      </c>
      <c r="I167" s="206"/>
      <c r="J167" s="207">
        <f>ROUND(I167*H167,2)</f>
        <v>0</v>
      </c>
      <c r="K167" s="203" t="s">
        <v>240</v>
      </c>
      <c r="L167" s="60"/>
      <c r="M167" s="208" t="s">
        <v>22</v>
      </c>
      <c r="N167" s="209" t="s">
        <v>46</v>
      </c>
      <c r="O167" s="41"/>
      <c r="P167" s="210">
        <f>O167*H167</f>
        <v>0</v>
      </c>
      <c r="Q167" s="210">
        <v>0</v>
      </c>
      <c r="R167" s="210">
        <f>Q167*H167</f>
        <v>0</v>
      </c>
      <c r="S167" s="210">
        <v>6.3E-2</v>
      </c>
      <c r="T167" s="211">
        <f>S167*H167</f>
        <v>0.18742500000000001</v>
      </c>
      <c r="AR167" s="23" t="s">
        <v>171</v>
      </c>
      <c r="AT167" s="23" t="s">
        <v>167</v>
      </c>
      <c r="AU167" s="23" t="s">
        <v>84</v>
      </c>
      <c r="AY167" s="23" t="s">
        <v>165</v>
      </c>
      <c r="BE167" s="212">
        <f>IF(N167="základní",J167,0)</f>
        <v>0</v>
      </c>
      <c r="BF167" s="212">
        <f>IF(N167="snížená",J167,0)</f>
        <v>0</v>
      </c>
      <c r="BG167" s="212">
        <f>IF(N167="zákl. přenesená",J167,0)</f>
        <v>0</v>
      </c>
      <c r="BH167" s="212">
        <f>IF(N167="sníž. přenesená",J167,0)</f>
        <v>0</v>
      </c>
      <c r="BI167" s="212">
        <f>IF(N167="nulová",J167,0)</f>
        <v>0</v>
      </c>
      <c r="BJ167" s="23" t="s">
        <v>24</v>
      </c>
      <c r="BK167" s="212">
        <f>ROUND(I167*H167,2)</f>
        <v>0</v>
      </c>
      <c r="BL167" s="23" t="s">
        <v>171</v>
      </c>
      <c r="BM167" s="23" t="s">
        <v>568</v>
      </c>
    </row>
    <row r="168" spans="2:65" s="12" customFormat="1" ht="13.5">
      <c r="B168" s="227"/>
      <c r="C168" s="228"/>
      <c r="D168" s="229" t="s">
        <v>408</v>
      </c>
      <c r="E168" s="230" t="s">
        <v>22</v>
      </c>
      <c r="F168" s="231" t="s">
        <v>569</v>
      </c>
      <c r="G168" s="228"/>
      <c r="H168" s="232">
        <v>2.9750000000000001</v>
      </c>
      <c r="I168" s="233"/>
      <c r="J168" s="228"/>
      <c r="K168" s="228"/>
      <c r="L168" s="234"/>
      <c r="M168" s="235"/>
      <c r="N168" s="236"/>
      <c r="O168" s="236"/>
      <c r="P168" s="236"/>
      <c r="Q168" s="236"/>
      <c r="R168" s="236"/>
      <c r="S168" s="236"/>
      <c r="T168" s="237"/>
      <c r="AT168" s="238" t="s">
        <v>408</v>
      </c>
      <c r="AU168" s="238" t="s">
        <v>84</v>
      </c>
      <c r="AV168" s="12" t="s">
        <v>84</v>
      </c>
      <c r="AW168" s="12" t="s">
        <v>39</v>
      </c>
      <c r="AX168" s="12" t="s">
        <v>24</v>
      </c>
      <c r="AY168" s="238" t="s">
        <v>165</v>
      </c>
    </row>
    <row r="169" spans="2:65" s="1" customFormat="1" ht="22.5" customHeight="1">
      <c r="B169" s="40"/>
      <c r="C169" s="201" t="s">
        <v>343</v>
      </c>
      <c r="D169" s="201" t="s">
        <v>167</v>
      </c>
      <c r="E169" s="202" t="s">
        <v>570</v>
      </c>
      <c r="F169" s="203" t="s">
        <v>571</v>
      </c>
      <c r="G169" s="204" t="s">
        <v>333</v>
      </c>
      <c r="H169" s="205">
        <v>1</v>
      </c>
      <c r="I169" s="206"/>
      <c r="J169" s="207">
        <f>ROUND(I169*H169,2)</f>
        <v>0</v>
      </c>
      <c r="K169" s="203" t="s">
        <v>240</v>
      </c>
      <c r="L169" s="60"/>
      <c r="M169" s="208" t="s">
        <v>22</v>
      </c>
      <c r="N169" s="209" t="s">
        <v>46</v>
      </c>
      <c r="O169" s="41"/>
      <c r="P169" s="210">
        <f>O169*H169</f>
        <v>0</v>
      </c>
      <c r="Q169" s="210">
        <v>0</v>
      </c>
      <c r="R169" s="210">
        <f>Q169*H169</f>
        <v>0</v>
      </c>
      <c r="S169" s="210">
        <v>1.9E-2</v>
      </c>
      <c r="T169" s="211">
        <f>S169*H169</f>
        <v>1.9E-2</v>
      </c>
      <c r="AR169" s="23" t="s">
        <v>171</v>
      </c>
      <c r="AT169" s="23" t="s">
        <v>167</v>
      </c>
      <c r="AU169" s="23" t="s">
        <v>84</v>
      </c>
      <c r="AY169" s="23" t="s">
        <v>165</v>
      </c>
      <c r="BE169" s="212">
        <f>IF(N169="základní",J169,0)</f>
        <v>0</v>
      </c>
      <c r="BF169" s="212">
        <f>IF(N169="snížená",J169,0)</f>
        <v>0</v>
      </c>
      <c r="BG169" s="212">
        <f>IF(N169="zákl. přenesená",J169,0)</f>
        <v>0</v>
      </c>
      <c r="BH169" s="212">
        <f>IF(N169="sníž. přenesená",J169,0)</f>
        <v>0</v>
      </c>
      <c r="BI169" s="212">
        <f>IF(N169="nulová",J169,0)</f>
        <v>0</v>
      </c>
      <c r="BJ169" s="23" t="s">
        <v>24</v>
      </c>
      <c r="BK169" s="212">
        <f>ROUND(I169*H169,2)</f>
        <v>0</v>
      </c>
      <c r="BL169" s="23" t="s">
        <v>171</v>
      </c>
      <c r="BM169" s="23" t="s">
        <v>572</v>
      </c>
    </row>
    <row r="170" spans="2:65" s="1" customFormat="1" ht="22.5" customHeight="1">
      <c r="B170" s="40"/>
      <c r="C170" s="201" t="s">
        <v>347</v>
      </c>
      <c r="D170" s="201" t="s">
        <v>167</v>
      </c>
      <c r="E170" s="202" t="s">
        <v>573</v>
      </c>
      <c r="F170" s="203" t="s">
        <v>574</v>
      </c>
      <c r="G170" s="204" t="s">
        <v>190</v>
      </c>
      <c r="H170" s="205">
        <v>8.1999999999999993</v>
      </c>
      <c r="I170" s="206"/>
      <c r="J170" s="207">
        <f>ROUND(I170*H170,2)</f>
        <v>0</v>
      </c>
      <c r="K170" s="203" t="s">
        <v>240</v>
      </c>
      <c r="L170" s="60"/>
      <c r="M170" s="208" t="s">
        <v>22</v>
      </c>
      <c r="N170" s="209" t="s">
        <v>46</v>
      </c>
      <c r="O170" s="41"/>
      <c r="P170" s="210">
        <f>O170*H170</f>
        <v>0</v>
      </c>
      <c r="Q170" s="210">
        <v>9.6000000000000002E-4</v>
      </c>
      <c r="R170" s="210">
        <f>Q170*H170</f>
        <v>7.8719999999999988E-3</v>
      </c>
      <c r="S170" s="210">
        <v>3.1E-2</v>
      </c>
      <c r="T170" s="211">
        <f>S170*H170</f>
        <v>0.25419999999999998</v>
      </c>
      <c r="AR170" s="23" t="s">
        <v>171</v>
      </c>
      <c r="AT170" s="23" t="s">
        <v>167</v>
      </c>
      <c r="AU170" s="23" t="s">
        <v>84</v>
      </c>
      <c r="AY170" s="23" t="s">
        <v>165</v>
      </c>
      <c r="BE170" s="212">
        <f>IF(N170="základní",J170,0)</f>
        <v>0</v>
      </c>
      <c r="BF170" s="212">
        <f>IF(N170="snížená",J170,0)</f>
        <v>0</v>
      </c>
      <c r="BG170" s="212">
        <f>IF(N170="zákl. přenesená",J170,0)</f>
        <v>0</v>
      </c>
      <c r="BH170" s="212">
        <f>IF(N170="sníž. přenesená",J170,0)</f>
        <v>0</v>
      </c>
      <c r="BI170" s="212">
        <f>IF(N170="nulová",J170,0)</f>
        <v>0</v>
      </c>
      <c r="BJ170" s="23" t="s">
        <v>24</v>
      </c>
      <c r="BK170" s="212">
        <f>ROUND(I170*H170,2)</f>
        <v>0</v>
      </c>
      <c r="BL170" s="23" t="s">
        <v>171</v>
      </c>
      <c r="BM170" s="23" t="s">
        <v>575</v>
      </c>
    </row>
    <row r="171" spans="2:65" s="12" customFormat="1" ht="13.5">
      <c r="B171" s="227"/>
      <c r="C171" s="228"/>
      <c r="D171" s="229" t="s">
        <v>408</v>
      </c>
      <c r="E171" s="230" t="s">
        <v>22</v>
      </c>
      <c r="F171" s="231" t="s">
        <v>576</v>
      </c>
      <c r="G171" s="228"/>
      <c r="H171" s="232">
        <v>8.1999999999999993</v>
      </c>
      <c r="I171" s="233"/>
      <c r="J171" s="228"/>
      <c r="K171" s="228"/>
      <c r="L171" s="234"/>
      <c r="M171" s="235"/>
      <c r="N171" s="236"/>
      <c r="O171" s="236"/>
      <c r="P171" s="236"/>
      <c r="Q171" s="236"/>
      <c r="R171" s="236"/>
      <c r="S171" s="236"/>
      <c r="T171" s="237"/>
      <c r="AT171" s="238" t="s">
        <v>408</v>
      </c>
      <c r="AU171" s="238" t="s">
        <v>84</v>
      </c>
      <c r="AV171" s="12" t="s">
        <v>84</v>
      </c>
      <c r="AW171" s="12" t="s">
        <v>39</v>
      </c>
      <c r="AX171" s="12" t="s">
        <v>24</v>
      </c>
      <c r="AY171" s="238" t="s">
        <v>165</v>
      </c>
    </row>
    <row r="172" spans="2:65" s="1" customFormat="1" ht="22.5" customHeight="1">
      <c r="B172" s="40"/>
      <c r="C172" s="201" t="s">
        <v>351</v>
      </c>
      <c r="D172" s="201" t="s">
        <v>167</v>
      </c>
      <c r="E172" s="202" t="s">
        <v>577</v>
      </c>
      <c r="F172" s="203" t="s">
        <v>578</v>
      </c>
      <c r="G172" s="204" t="s">
        <v>190</v>
      </c>
      <c r="H172" s="205">
        <v>9.5</v>
      </c>
      <c r="I172" s="206"/>
      <c r="J172" s="207">
        <f>ROUND(I172*H172,2)</f>
        <v>0</v>
      </c>
      <c r="K172" s="203" t="s">
        <v>240</v>
      </c>
      <c r="L172" s="60"/>
      <c r="M172" s="208" t="s">
        <v>22</v>
      </c>
      <c r="N172" s="209" t="s">
        <v>46</v>
      </c>
      <c r="O172" s="41"/>
      <c r="P172" s="210">
        <f>O172*H172</f>
        <v>0</v>
      </c>
      <c r="Q172" s="210">
        <v>1.2199999999999999E-3</v>
      </c>
      <c r="R172" s="210">
        <f>Q172*H172</f>
        <v>1.159E-2</v>
      </c>
      <c r="S172" s="210">
        <v>7.0000000000000007E-2</v>
      </c>
      <c r="T172" s="211">
        <f>S172*H172</f>
        <v>0.66500000000000004</v>
      </c>
      <c r="AR172" s="23" t="s">
        <v>171</v>
      </c>
      <c r="AT172" s="23" t="s">
        <v>167</v>
      </c>
      <c r="AU172" s="23" t="s">
        <v>84</v>
      </c>
      <c r="AY172" s="23" t="s">
        <v>165</v>
      </c>
      <c r="BE172" s="212">
        <f>IF(N172="základní",J172,0)</f>
        <v>0</v>
      </c>
      <c r="BF172" s="212">
        <f>IF(N172="snížená",J172,0)</f>
        <v>0</v>
      </c>
      <c r="BG172" s="212">
        <f>IF(N172="zákl. přenesená",J172,0)</f>
        <v>0</v>
      </c>
      <c r="BH172" s="212">
        <f>IF(N172="sníž. přenesená",J172,0)</f>
        <v>0</v>
      </c>
      <c r="BI172" s="212">
        <f>IF(N172="nulová",J172,0)</f>
        <v>0</v>
      </c>
      <c r="BJ172" s="23" t="s">
        <v>24</v>
      </c>
      <c r="BK172" s="212">
        <f>ROUND(I172*H172,2)</f>
        <v>0</v>
      </c>
      <c r="BL172" s="23" t="s">
        <v>171</v>
      </c>
      <c r="BM172" s="23" t="s">
        <v>579</v>
      </c>
    </row>
    <row r="173" spans="2:65" s="12" customFormat="1" ht="13.5">
      <c r="B173" s="227"/>
      <c r="C173" s="228"/>
      <c r="D173" s="229" t="s">
        <v>408</v>
      </c>
      <c r="E173" s="230" t="s">
        <v>22</v>
      </c>
      <c r="F173" s="231" t="s">
        <v>580</v>
      </c>
      <c r="G173" s="228"/>
      <c r="H173" s="232">
        <v>9.5</v>
      </c>
      <c r="I173" s="233"/>
      <c r="J173" s="228"/>
      <c r="K173" s="228"/>
      <c r="L173" s="234"/>
      <c r="M173" s="235"/>
      <c r="N173" s="236"/>
      <c r="O173" s="236"/>
      <c r="P173" s="236"/>
      <c r="Q173" s="236"/>
      <c r="R173" s="236"/>
      <c r="S173" s="236"/>
      <c r="T173" s="237"/>
      <c r="AT173" s="238" t="s">
        <v>408</v>
      </c>
      <c r="AU173" s="238" t="s">
        <v>84</v>
      </c>
      <c r="AV173" s="12" t="s">
        <v>84</v>
      </c>
      <c r="AW173" s="12" t="s">
        <v>39</v>
      </c>
      <c r="AX173" s="12" t="s">
        <v>24</v>
      </c>
      <c r="AY173" s="238" t="s">
        <v>165</v>
      </c>
    </row>
    <row r="174" spans="2:65" s="1" customFormat="1" ht="22.5" customHeight="1">
      <c r="B174" s="40"/>
      <c r="C174" s="201" t="s">
        <v>355</v>
      </c>
      <c r="D174" s="201" t="s">
        <v>167</v>
      </c>
      <c r="E174" s="202" t="s">
        <v>581</v>
      </c>
      <c r="F174" s="203" t="s">
        <v>582</v>
      </c>
      <c r="G174" s="204" t="s">
        <v>190</v>
      </c>
      <c r="H174" s="205">
        <v>5.4</v>
      </c>
      <c r="I174" s="206"/>
      <c r="J174" s="207">
        <f>ROUND(I174*H174,2)</f>
        <v>0</v>
      </c>
      <c r="K174" s="203" t="s">
        <v>240</v>
      </c>
      <c r="L174" s="60"/>
      <c r="M174" s="208" t="s">
        <v>22</v>
      </c>
      <c r="N174" s="209" t="s">
        <v>46</v>
      </c>
      <c r="O174" s="41"/>
      <c r="P174" s="210">
        <f>O174*H174</f>
        <v>0</v>
      </c>
      <c r="Q174" s="210">
        <v>3.63E-3</v>
      </c>
      <c r="R174" s="210">
        <f>Q174*H174</f>
        <v>1.9602000000000001E-2</v>
      </c>
      <c r="S174" s="210">
        <v>0.19600000000000001</v>
      </c>
      <c r="T174" s="211">
        <f>S174*H174</f>
        <v>1.0584</v>
      </c>
      <c r="AR174" s="23" t="s">
        <v>171</v>
      </c>
      <c r="AT174" s="23" t="s">
        <v>167</v>
      </c>
      <c r="AU174" s="23" t="s">
        <v>84</v>
      </c>
      <c r="AY174" s="23" t="s">
        <v>165</v>
      </c>
      <c r="BE174" s="212">
        <f>IF(N174="základní",J174,0)</f>
        <v>0</v>
      </c>
      <c r="BF174" s="212">
        <f>IF(N174="snížená",J174,0)</f>
        <v>0</v>
      </c>
      <c r="BG174" s="212">
        <f>IF(N174="zákl. přenesená",J174,0)</f>
        <v>0</v>
      </c>
      <c r="BH174" s="212">
        <f>IF(N174="sníž. přenesená",J174,0)</f>
        <v>0</v>
      </c>
      <c r="BI174" s="212">
        <f>IF(N174="nulová",J174,0)</f>
        <v>0</v>
      </c>
      <c r="BJ174" s="23" t="s">
        <v>24</v>
      </c>
      <c r="BK174" s="212">
        <f>ROUND(I174*H174,2)</f>
        <v>0</v>
      </c>
      <c r="BL174" s="23" t="s">
        <v>171</v>
      </c>
      <c r="BM174" s="23" t="s">
        <v>583</v>
      </c>
    </row>
    <row r="175" spans="2:65" s="12" customFormat="1" ht="13.5">
      <c r="B175" s="227"/>
      <c r="C175" s="228"/>
      <c r="D175" s="229" t="s">
        <v>408</v>
      </c>
      <c r="E175" s="230" t="s">
        <v>22</v>
      </c>
      <c r="F175" s="231" t="s">
        <v>584</v>
      </c>
      <c r="G175" s="228"/>
      <c r="H175" s="232">
        <v>5.4</v>
      </c>
      <c r="I175" s="233"/>
      <c r="J175" s="228"/>
      <c r="K175" s="228"/>
      <c r="L175" s="234"/>
      <c r="M175" s="235"/>
      <c r="N175" s="236"/>
      <c r="O175" s="236"/>
      <c r="P175" s="236"/>
      <c r="Q175" s="236"/>
      <c r="R175" s="236"/>
      <c r="S175" s="236"/>
      <c r="T175" s="237"/>
      <c r="AT175" s="238" t="s">
        <v>408</v>
      </c>
      <c r="AU175" s="238" t="s">
        <v>84</v>
      </c>
      <c r="AV175" s="12" t="s">
        <v>84</v>
      </c>
      <c r="AW175" s="12" t="s">
        <v>39</v>
      </c>
      <c r="AX175" s="12" t="s">
        <v>24</v>
      </c>
      <c r="AY175" s="238" t="s">
        <v>165</v>
      </c>
    </row>
    <row r="176" spans="2:65" s="1" customFormat="1" ht="22.5" customHeight="1">
      <c r="B176" s="40"/>
      <c r="C176" s="201" t="s">
        <v>359</v>
      </c>
      <c r="D176" s="201" t="s">
        <v>167</v>
      </c>
      <c r="E176" s="202" t="s">
        <v>585</v>
      </c>
      <c r="F176" s="203" t="s">
        <v>586</v>
      </c>
      <c r="G176" s="204" t="s">
        <v>170</v>
      </c>
      <c r="H176" s="205">
        <v>142.88399999999999</v>
      </c>
      <c r="I176" s="206"/>
      <c r="J176" s="207">
        <f>ROUND(I176*H176,2)</f>
        <v>0</v>
      </c>
      <c r="K176" s="203" t="s">
        <v>240</v>
      </c>
      <c r="L176" s="60"/>
      <c r="M176" s="208" t="s">
        <v>22</v>
      </c>
      <c r="N176" s="209" t="s">
        <v>46</v>
      </c>
      <c r="O176" s="41"/>
      <c r="P176" s="210">
        <f>O176*H176</f>
        <v>0</v>
      </c>
      <c r="Q176" s="210">
        <v>0</v>
      </c>
      <c r="R176" s="210">
        <f>Q176*H176</f>
        <v>0</v>
      </c>
      <c r="S176" s="210">
        <v>4.5999999999999999E-2</v>
      </c>
      <c r="T176" s="211">
        <f>S176*H176</f>
        <v>6.5726639999999996</v>
      </c>
      <c r="AR176" s="23" t="s">
        <v>171</v>
      </c>
      <c r="AT176" s="23" t="s">
        <v>167</v>
      </c>
      <c r="AU176" s="23" t="s">
        <v>84</v>
      </c>
      <c r="AY176" s="23" t="s">
        <v>165</v>
      </c>
      <c r="BE176" s="212">
        <f>IF(N176="základní",J176,0)</f>
        <v>0</v>
      </c>
      <c r="BF176" s="212">
        <f>IF(N176="snížená",J176,0)</f>
        <v>0</v>
      </c>
      <c r="BG176" s="212">
        <f>IF(N176="zákl. přenesená",J176,0)</f>
        <v>0</v>
      </c>
      <c r="BH176" s="212">
        <f>IF(N176="sníž. přenesená",J176,0)</f>
        <v>0</v>
      </c>
      <c r="BI176" s="212">
        <f>IF(N176="nulová",J176,0)</f>
        <v>0</v>
      </c>
      <c r="BJ176" s="23" t="s">
        <v>24</v>
      </c>
      <c r="BK176" s="212">
        <f>ROUND(I176*H176,2)</f>
        <v>0</v>
      </c>
      <c r="BL176" s="23" t="s">
        <v>171</v>
      </c>
      <c r="BM176" s="23" t="s">
        <v>587</v>
      </c>
    </row>
    <row r="177" spans="2:65" s="12" customFormat="1" ht="13.5">
      <c r="B177" s="227"/>
      <c r="C177" s="228"/>
      <c r="D177" s="229" t="s">
        <v>408</v>
      </c>
      <c r="E177" s="230" t="s">
        <v>22</v>
      </c>
      <c r="F177" s="231" t="s">
        <v>588</v>
      </c>
      <c r="G177" s="228"/>
      <c r="H177" s="232">
        <v>142.88399999999999</v>
      </c>
      <c r="I177" s="233"/>
      <c r="J177" s="228"/>
      <c r="K177" s="228"/>
      <c r="L177" s="234"/>
      <c r="M177" s="235"/>
      <c r="N177" s="236"/>
      <c r="O177" s="236"/>
      <c r="P177" s="236"/>
      <c r="Q177" s="236"/>
      <c r="R177" s="236"/>
      <c r="S177" s="236"/>
      <c r="T177" s="237"/>
      <c r="AT177" s="238" t="s">
        <v>408</v>
      </c>
      <c r="AU177" s="238" t="s">
        <v>84</v>
      </c>
      <c r="AV177" s="12" t="s">
        <v>84</v>
      </c>
      <c r="AW177" s="12" t="s">
        <v>39</v>
      </c>
      <c r="AX177" s="12" t="s">
        <v>24</v>
      </c>
      <c r="AY177" s="238" t="s">
        <v>165</v>
      </c>
    </row>
    <row r="178" spans="2:65" s="1" customFormat="1" ht="22.5" customHeight="1">
      <c r="B178" s="40"/>
      <c r="C178" s="201" t="s">
        <v>363</v>
      </c>
      <c r="D178" s="201" t="s">
        <v>167</v>
      </c>
      <c r="E178" s="202" t="s">
        <v>589</v>
      </c>
      <c r="F178" s="203" t="s">
        <v>590</v>
      </c>
      <c r="G178" s="204" t="s">
        <v>170</v>
      </c>
      <c r="H178" s="205">
        <v>15.64</v>
      </c>
      <c r="I178" s="206"/>
      <c r="J178" s="207">
        <f>ROUND(I178*H178,2)</f>
        <v>0</v>
      </c>
      <c r="K178" s="203" t="s">
        <v>240</v>
      </c>
      <c r="L178" s="60"/>
      <c r="M178" s="208" t="s">
        <v>22</v>
      </c>
      <c r="N178" s="209" t="s">
        <v>46</v>
      </c>
      <c r="O178" s="41"/>
      <c r="P178" s="210">
        <f>O178*H178</f>
        <v>0</v>
      </c>
      <c r="Q178" s="210">
        <v>0</v>
      </c>
      <c r="R178" s="210">
        <f>Q178*H178</f>
        <v>0</v>
      </c>
      <c r="S178" s="210">
        <v>6.8000000000000005E-2</v>
      </c>
      <c r="T178" s="211">
        <f>S178*H178</f>
        <v>1.06352</v>
      </c>
      <c r="AR178" s="23" t="s">
        <v>171</v>
      </c>
      <c r="AT178" s="23" t="s">
        <v>167</v>
      </c>
      <c r="AU178" s="23" t="s">
        <v>84</v>
      </c>
      <c r="AY178" s="23" t="s">
        <v>165</v>
      </c>
      <c r="BE178" s="212">
        <f>IF(N178="základní",J178,0)</f>
        <v>0</v>
      </c>
      <c r="BF178" s="212">
        <f>IF(N178="snížená",J178,0)</f>
        <v>0</v>
      </c>
      <c r="BG178" s="212">
        <f>IF(N178="zákl. přenesená",J178,0)</f>
        <v>0</v>
      </c>
      <c r="BH178" s="212">
        <f>IF(N178="sníž. přenesená",J178,0)</f>
        <v>0</v>
      </c>
      <c r="BI178" s="212">
        <f>IF(N178="nulová",J178,0)</f>
        <v>0</v>
      </c>
      <c r="BJ178" s="23" t="s">
        <v>24</v>
      </c>
      <c r="BK178" s="212">
        <f>ROUND(I178*H178,2)</f>
        <v>0</v>
      </c>
      <c r="BL178" s="23" t="s">
        <v>171</v>
      </c>
      <c r="BM178" s="23" t="s">
        <v>591</v>
      </c>
    </row>
    <row r="179" spans="2:65" s="12" customFormat="1" ht="13.5">
      <c r="B179" s="227"/>
      <c r="C179" s="228"/>
      <c r="D179" s="229" t="s">
        <v>408</v>
      </c>
      <c r="E179" s="230" t="s">
        <v>22</v>
      </c>
      <c r="F179" s="231" t="s">
        <v>592</v>
      </c>
      <c r="G179" s="228"/>
      <c r="H179" s="232">
        <v>15.64</v>
      </c>
      <c r="I179" s="233"/>
      <c r="J179" s="228"/>
      <c r="K179" s="228"/>
      <c r="L179" s="234"/>
      <c r="M179" s="235"/>
      <c r="N179" s="236"/>
      <c r="O179" s="236"/>
      <c r="P179" s="236"/>
      <c r="Q179" s="236"/>
      <c r="R179" s="236"/>
      <c r="S179" s="236"/>
      <c r="T179" s="237"/>
      <c r="AT179" s="238" t="s">
        <v>408</v>
      </c>
      <c r="AU179" s="238" t="s">
        <v>84</v>
      </c>
      <c r="AV179" s="12" t="s">
        <v>84</v>
      </c>
      <c r="AW179" s="12" t="s">
        <v>39</v>
      </c>
      <c r="AX179" s="12" t="s">
        <v>24</v>
      </c>
      <c r="AY179" s="238" t="s">
        <v>165</v>
      </c>
    </row>
    <row r="180" spans="2:65" s="1" customFormat="1" ht="22.5" customHeight="1">
      <c r="B180" s="40"/>
      <c r="C180" s="201" t="s">
        <v>367</v>
      </c>
      <c r="D180" s="201" t="s">
        <v>167</v>
      </c>
      <c r="E180" s="202" t="s">
        <v>593</v>
      </c>
      <c r="F180" s="203" t="s">
        <v>594</v>
      </c>
      <c r="G180" s="204" t="s">
        <v>195</v>
      </c>
      <c r="H180" s="205">
        <v>16.715</v>
      </c>
      <c r="I180" s="206"/>
      <c r="J180" s="207">
        <f>ROUND(I180*H180,2)</f>
        <v>0</v>
      </c>
      <c r="K180" s="203" t="s">
        <v>240</v>
      </c>
      <c r="L180" s="60"/>
      <c r="M180" s="208" t="s">
        <v>22</v>
      </c>
      <c r="N180" s="209" t="s">
        <v>46</v>
      </c>
      <c r="O180" s="41"/>
      <c r="P180" s="210">
        <f>O180*H180</f>
        <v>0</v>
      </c>
      <c r="Q180" s="210">
        <v>0</v>
      </c>
      <c r="R180" s="210">
        <f>Q180*H180</f>
        <v>0</v>
      </c>
      <c r="S180" s="210">
        <v>0.78</v>
      </c>
      <c r="T180" s="211">
        <f>S180*H180</f>
        <v>13.037700000000001</v>
      </c>
      <c r="AR180" s="23" t="s">
        <v>171</v>
      </c>
      <c r="AT180" s="23" t="s">
        <v>167</v>
      </c>
      <c r="AU180" s="23" t="s">
        <v>84</v>
      </c>
      <c r="AY180" s="23" t="s">
        <v>165</v>
      </c>
      <c r="BE180" s="212">
        <f>IF(N180="základní",J180,0)</f>
        <v>0</v>
      </c>
      <c r="BF180" s="212">
        <f>IF(N180="snížená",J180,0)</f>
        <v>0</v>
      </c>
      <c r="BG180" s="212">
        <f>IF(N180="zákl. přenesená",J180,0)</f>
        <v>0</v>
      </c>
      <c r="BH180" s="212">
        <f>IF(N180="sníž. přenesená",J180,0)</f>
        <v>0</v>
      </c>
      <c r="BI180" s="212">
        <f>IF(N180="nulová",J180,0)</f>
        <v>0</v>
      </c>
      <c r="BJ180" s="23" t="s">
        <v>24</v>
      </c>
      <c r="BK180" s="212">
        <f>ROUND(I180*H180,2)</f>
        <v>0</v>
      </c>
      <c r="BL180" s="23" t="s">
        <v>171</v>
      </c>
      <c r="BM180" s="23" t="s">
        <v>595</v>
      </c>
    </row>
    <row r="181" spans="2:65" s="12" customFormat="1" ht="13.5">
      <c r="B181" s="227"/>
      <c r="C181" s="228"/>
      <c r="D181" s="239" t="s">
        <v>408</v>
      </c>
      <c r="E181" s="240" t="s">
        <v>22</v>
      </c>
      <c r="F181" s="241" t="s">
        <v>596</v>
      </c>
      <c r="G181" s="228"/>
      <c r="H181" s="242">
        <v>6.84</v>
      </c>
      <c r="I181" s="233"/>
      <c r="J181" s="228"/>
      <c r="K181" s="228"/>
      <c r="L181" s="234"/>
      <c r="M181" s="235"/>
      <c r="N181" s="236"/>
      <c r="O181" s="236"/>
      <c r="P181" s="236"/>
      <c r="Q181" s="236"/>
      <c r="R181" s="236"/>
      <c r="S181" s="236"/>
      <c r="T181" s="237"/>
      <c r="AT181" s="238" t="s">
        <v>408</v>
      </c>
      <c r="AU181" s="238" t="s">
        <v>84</v>
      </c>
      <c r="AV181" s="12" t="s">
        <v>84</v>
      </c>
      <c r="AW181" s="12" t="s">
        <v>39</v>
      </c>
      <c r="AX181" s="12" t="s">
        <v>75</v>
      </c>
      <c r="AY181" s="238" t="s">
        <v>165</v>
      </c>
    </row>
    <row r="182" spans="2:65" s="12" customFormat="1" ht="13.5">
      <c r="B182" s="227"/>
      <c r="C182" s="228"/>
      <c r="D182" s="239" t="s">
        <v>408</v>
      </c>
      <c r="E182" s="240" t="s">
        <v>22</v>
      </c>
      <c r="F182" s="241" t="s">
        <v>597</v>
      </c>
      <c r="G182" s="228"/>
      <c r="H182" s="242">
        <v>9.875</v>
      </c>
      <c r="I182" s="233"/>
      <c r="J182" s="228"/>
      <c r="K182" s="228"/>
      <c r="L182" s="234"/>
      <c r="M182" s="235"/>
      <c r="N182" s="236"/>
      <c r="O182" s="236"/>
      <c r="P182" s="236"/>
      <c r="Q182" s="236"/>
      <c r="R182" s="236"/>
      <c r="S182" s="236"/>
      <c r="T182" s="237"/>
      <c r="AT182" s="238" t="s">
        <v>408</v>
      </c>
      <c r="AU182" s="238" t="s">
        <v>84</v>
      </c>
      <c r="AV182" s="12" t="s">
        <v>84</v>
      </c>
      <c r="AW182" s="12" t="s">
        <v>39</v>
      </c>
      <c r="AX182" s="12" t="s">
        <v>75</v>
      </c>
      <c r="AY182" s="238" t="s">
        <v>165</v>
      </c>
    </row>
    <row r="183" spans="2:65" s="13" customFormat="1" ht="13.5">
      <c r="B183" s="243"/>
      <c r="C183" s="244"/>
      <c r="D183" s="229" t="s">
        <v>408</v>
      </c>
      <c r="E183" s="254" t="s">
        <v>22</v>
      </c>
      <c r="F183" s="255" t="s">
        <v>517</v>
      </c>
      <c r="G183" s="244"/>
      <c r="H183" s="256">
        <v>16.715</v>
      </c>
      <c r="I183" s="248"/>
      <c r="J183" s="244"/>
      <c r="K183" s="244"/>
      <c r="L183" s="249"/>
      <c r="M183" s="250"/>
      <c r="N183" s="251"/>
      <c r="O183" s="251"/>
      <c r="P183" s="251"/>
      <c r="Q183" s="251"/>
      <c r="R183" s="251"/>
      <c r="S183" s="251"/>
      <c r="T183" s="252"/>
      <c r="AT183" s="253" t="s">
        <v>408</v>
      </c>
      <c r="AU183" s="253" t="s">
        <v>84</v>
      </c>
      <c r="AV183" s="13" t="s">
        <v>171</v>
      </c>
      <c r="AW183" s="13" t="s">
        <v>39</v>
      </c>
      <c r="AX183" s="13" t="s">
        <v>24</v>
      </c>
      <c r="AY183" s="253" t="s">
        <v>165</v>
      </c>
    </row>
    <row r="184" spans="2:65" s="1" customFormat="1" ht="22.5" customHeight="1">
      <c r="B184" s="40"/>
      <c r="C184" s="201" t="s">
        <v>373</v>
      </c>
      <c r="D184" s="201" t="s">
        <v>167</v>
      </c>
      <c r="E184" s="202" t="s">
        <v>598</v>
      </c>
      <c r="F184" s="203" t="s">
        <v>599</v>
      </c>
      <c r="G184" s="204" t="s">
        <v>170</v>
      </c>
      <c r="H184" s="205">
        <v>114.57</v>
      </c>
      <c r="I184" s="206"/>
      <c r="J184" s="207">
        <f>ROUND(I184*H184,2)</f>
        <v>0</v>
      </c>
      <c r="K184" s="203" t="s">
        <v>240</v>
      </c>
      <c r="L184" s="60"/>
      <c r="M184" s="208" t="s">
        <v>22</v>
      </c>
      <c r="N184" s="209" t="s">
        <v>46</v>
      </c>
      <c r="O184" s="41"/>
      <c r="P184" s="210">
        <f>O184*H184</f>
        <v>0</v>
      </c>
      <c r="Q184" s="210">
        <v>0</v>
      </c>
      <c r="R184" s="210">
        <f>Q184*H184</f>
        <v>0</v>
      </c>
      <c r="S184" s="210">
        <v>2.1999999999999999E-2</v>
      </c>
      <c r="T184" s="211">
        <f>S184*H184</f>
        <v>2.5205399999999996</v>
      </c>
      <c r="AR184" s="23" t="s">
        <v>171</v>
      </c>
      <c r="AT184" s="23" t="s">
        <v>167</v>
      </c>
      <c r="AU184" s="23" t="s">
        <v>84</v>
      </c>
      <c r="AY184" s="23" t="s">
        <v>165</v>
      </c>
      <c r="BE184" s="212">
        <f>IF(N184="základní",J184,0)</f>
        <v>0</v>
      </c>
      <c r="BF184" s="212">
        <f>IF(N184="snížená",J184,0)</f>
        <v>0</v>
      </c>
      <c r="BG184" s="212">
        <f>IF(N184="zákl. přenesená",J184,0)</f>
        <v>0</v>
      </c>
      <c r="BH184" s="212">
        <f>IF(N184="sníž. přenesená",J184,0)</f>
        <v>0</v>
      </c>
      <c r="BI184" s="212">
        <f>IF(N184="nulová",J184,0)</f>
        <v>0</v>
      </c>
      <c r="BJ184" s="23" t="s">
        <v>24</v>
      </c>
      <c r="BK184" s="212">
        <f>ROUND(I184*H184,2)</f>
        <v>0</v>
      </c>
      <c r="BL184" s="23" t="s">
        <v>171</v>
      </c>
      <c r="BM184" s="23" t="s">
        <v>600</v>
      </c>
    </row>
    <row r="185" spans="2:65" s="12" customFormat="1" ht="13.5">
      <c r="B185" s="227"/>
      <c r="C185" s="228"/>
      <c r="D185" s="229" t="s">
        <v>408</v>
      </c>
      <c r="E185" s="230" t="s">
        <v>22</v>
      </c>
      <c r="F185" s="231" t="s">
        <v>601</v>
      </c>
      <c r="G185" s="228"/>
      <c r="H185" s="232">
        <v>114.57</v>
      </c>
      <c r="I185" s="233"/>
      <c r="J185" s="228"/>
      <c r="K185" s="228"/>
      <c r="L185" s="234"/>
      <c r="M185" s="235"/>
      <c r="N185" s="236"/>
      <c r="O185" s="236"/>
      <c r="P185" s="236"/>
      <c r="Q185" s="236"/>
      <c r="R185" s="236"/>
      <c r="S185" s="236"/>
      <c r="T185" s="237"/>
      <c r="AT185" s="238" t="s">
        <v>408</v>
      </c>
      <c r="AU185" s="238" t="s">
        <v>84</v>
      </c>
      <c r="AV185" s="12" t="s">
        <v>84</v>
      </c>
      <c r="AW185" s="12" t="s">
        <v>39</v>
      </c>
      <c r="AX185" s="12" t="s">
        <v>24</v>
      </c>
      <c r="AY185" s="238" t="s">
        <v>165</v>
      </c>
    </row>
    <row r="186" spans="2:65" s="1" customFormat="1" ht="22.5" customHeight="1">
      <c r="B186" s="40"/>
      <c r="C186" s="201" t="s">
        <v>377</v>
      </c>
      <c r="D186" s="201" t="s">
        <v>167</v>
      </c>
      <c r="E186" s="202" t="s">
        <v>602</v>
      </c>
      <c r="F186" s="203" t="s">
        <v>603</v>
      </c>
      <c r="G186" s="204" t="s">
        <v>170</v>
      </c>
      <c r="H186" s="205">
        <v>31.59</v>
      </c>
      <c r="I186" s="206"/>
      <c r="J186" s="207">
        <f>ROUND(I186*H186,2)</f>
        <v>0</v>
      </c>
      <c r="K186" s="203" t="s">
        <v>240</v>
      </c>
      <c r="L186" s="60"/>
      <c r="M186" s="208" t="s">
        <v>22</v>
      </c>
      <c r="N186" s="209" t="s">
        <v>46</v>
      </c>
      <c r="O186" s="41"/>
      <c r="P186" s="210">
        <f>O186*H186</f>
        <v>0</v>
      </c>
      <c r="Q186" s="210">
        <v>0</v>
      </c>
      <c r="R186" s="210">
        <f>Q186*H186</f>
        <v>0</v>
      </c>
      <c r="S186" s="210">
        <v>2.1999999999999999E-2</v>
      </c>
      <c r="T186" s="211">
        <f>S186*H186</f>
        <v>0.69497999999999993</v>
      </c>
      <c r="AR186" s="23" t="s">
        <v>171</v>
      </c>
      <c r="AT186" s="23" t="s">
        <v>167</v>
      </c>
      <c r="AU186" s="23" t="s">
        <v>84</v>
      </c>
      <c r="AY186" s="23" t="s">
        <v>165</v>
      </c>
      <c r="BE186" s="212">
        <f>IF(N186="základní",J186,0)</f>
        <v>0</v>
      </c>
      <c r="BF186" s="212">
        <f>IF(N186="snížená",J186,0)</f>
        <v>0</v>
      </c>
      <c r="BG186" s="212">
        <f>IF(N186="zákl. přenesená",J186,0)</f>
        <v>0</v>
      </c>
      <c r="BH186" s="212">
        <f>IF(N186="sníž. přenesená",J186,0)</f>
        <v>0</v>
      </c>
      <c r="BI186" s="212">
        <f>IF(N186="nulová",J186,0)</f>
        <v>0</v>
      </c>
      <c r="BJ186" s="23" t="s">
        <v>24</v>
      </c>
      <c r="BK186" s="212">
        <f>ROUND(I186*H186,2)</f>
        <v>0</v>
      </c>
      <c r="BL186" s="23" t="s">
        <v>171</v>
      </c>
      <c r="BM186" s="23" t="s">
        <v>604</v>
      </c>
    </row>
    <row r="187" spans="2:65" s="12" customFormat="1" ht="13.5">
      <c r="B187" s="227"/>
      <c r="C187" s="228"/>
      <c r="D187" s="229" t="s">
        <v>408</v>
      </c>
      <c r="E187" s="230" t="s">
        <v>22</v>
      </c>
      <c r="F187" s="231" t="s">
        <v>605</v>
      </c>
      <c r="G187" s="228"/>
      <c r="H187" s="232">
        <v>31.59</v>
      </c>
      <c r="I187" s="233"/>
      <c r="J187" s="228"/>
      <c r="K187" s="228"/>
      <c r="L187" s="234"/>
      <c r="M187" s="235"/>
      <c r="N187" s="236"/>
      <c r="O187" s="236"/>
      <c r="P187" s="236"/>
      <c r="Q187" s="236"/>
      <c r="R187" s="236"/>
      <c r="S187" s="236"/>
      <c r="T187" s="237"/>
      <c r="AT187" s="238" t="s">
        <v>408</v>
      </c>
      <c r="AU187" s="238" t="s">
        <v>84</v>
      </c>
      <c r="AV187" s="12" t="s">
        <v>84</v>
      </c>
      <c r="AW187" s="12" t="s">
        <v>39</v>
      </c>
      <c r="AX187" s="12" t="s">
        <v>24</v>
      </c>
      <c r="AY187" s="238" t="s">
        <v>165</v>
      </c>
    </row>
    <row r="188" spans="2:65" s="1" customFormat="1" ht="22.5" customHeight="1">
      <c r="B188" s="40"/>
      <c r="C188" s="201" t="s">
        <v>381</v>
      </c>
      <c r="D188" s="201" t="s">
        <v>167</v>
      </c>
      <c r="E188" s="202" t="s">
        <v>606</v>
      </c>
      <c r="F188" s="203" t="s">
        <v>607</v>
      </c>
      <c r="G188" s="204" t="s">
        <v>170</v>
      </c>
      <c r="H188" s="205">
        <v>31.59</v>
      </c>
      <c r="I188" s="206"/>
      <c r="J188" s="207">
        <f>ROUND(I188*H188,2)</f>
        <v>0</v>
      </c>
      <c r="K188" s="203" t="s">
        <v>240</v>
      </c>
      <c r="L188" s="60"/>
      <c r="M188" s="208" t="s">
        <v>22</v>
      </c>
      <c r="N188" s="209" t="s">
        <v>46</v>
      </c>
      <c r="O188" s="41"/>
      <c r="P188" s="210">
        <f>O188*H188</f>
        <v>0</v>
      </c>
      <c r="Q188" s="210">
        <v>0</v>
      </c>
      <c r="R188" s="210">
        <f>Q188*H188</f>
        <v>0</v>
      </c>
      <c r="S188" s="210">
        <v>2.1999999999999999E-2</v>
      </c>
      <c r="T188" s="211">
        <f>S188*H188</f>
        <v>0.69497999999999993</v>
      </c>
      <c r="AR188" s="23" t="s">
        <v>171</v>
      </c>
      <c r="AT188" s="23" t="s">
        <v>167</v>
      </c>
      <c r="AU188" s="23" t="s">
        <v>84</v>
      </c>
      <c r="AY188" s="23" t="s">
        <v>165</v>
      </c>
      <c r="BE188" s="212">
        <f>IF(N188="základní",J188,0)</f>
        <v>0</v>
      </c>
      <c r="BF188" s="212">
        <f>IF(N188="snížená",J188,0)</f>
        <v>0</v>
      </c>
      <c r="BG188" s="212">
        <f>IF(N188="zákl. přenesená",J188,0)</f>
        <v>0</v>
      </c>
      <c r="BH188" s="212">
        <f>IF(N188="sníž. přenesená",J188,0)</f>
        <v>0</v>
      </c>
      <c r="BI188" s="212">
        <f>IF(N188="nulová",J188,0)</f>
        <v>0</v>
      </c>
      <c r="BJ188" s="23" t="s">
        <v>24</v>
      </c>
      <c r="BK188" s="212">
        <f>ROUND(I188*H188,2)</f>
        <v>0</v>
      </c>
      <c r="BL188" s="23" t="s">
        <v>171</v>
      </c>
      <c r="BM188" s="23" t="s">
        <v>608</v>
      </c>
    </row>
    <row r="189" spans="2:65" s="1" customFormat="1" ht="22.5" customHeight="1">
      <c r="B189" s="40"/>
      <c r="C189" s="201" t="s">
        <v>387</v>
      </c>
      <c r="D189" s="201" t="s">
        <v>167</v>
      </c>
      <c r="E189" s="202" t="s">
        <v>609</v>
      </c>
      <c r="F189" s="203" t="s">
        <v>610</v>
      </c>
      <c r="G189" s="204" t="s">
        <v>170</v>
      </c>
      <c r="H189" s="205">
        <v>974.4</v>
      </c>
      <c r="I189" s="206"/>
      <c r="J189" s="207">
        <f>ROUND(I189*H189,2)</f>
        <v>0</v>
      </c>
      <c r="K189" s="203" t="s">
        <v>240</v>
      </c>
      <c r="L189" s="60"/>
      <c r="M189" s="208" t="s">
        <v>22</v>
      </c>
      <c r="N189" s="209" t="s">
        <v>46</v>
      </c>
      <c r="O189" s="41"/>
      <c r="P189" s="210">
        <f>O189*H189</f>
        <v>0</v>
      </c>
      <c r="Q189" s="210">
        <v>0</v>
      </c>
      <c r="R189" s="210">
        <f>Q189*H189</f>
        <v>0</v>
      </c>
      <c r="S189" s="210">
        <v>0</v>
      </c>
      <c r="T189" s="211">
        <f>S189*H189</f>
        <v>0</v>
      </c>
      <c r="AR189" s="23" t="s">
        <v>171</v>
      </c>
      <c r="AT189" s="23" t="s">
        <v>167</v>
      </c>
      <c r="AU189" s="23" t="s">
        <v>84</v>
      </c>
      <c r="AY189" s="23" t="s">
        <v>165</v>
      </c>
      <c r="BE189" s="212">
        <f>IF(N189="základní",J189,0)</f>
        <v>0</v>
      </c>
      <c r="BF189" s="212">
        <f>IF(N189="snížená",J189,0)</f>
        <v>0</v>
      </c>
      <c r="BG189" s="212">
        <f>IF(N189="zákl. přenesená",J189,0)</f>
        <v>0</v>
      </c>
      <c r="BH189" s="212">
        <f>IF(N189="sníž. přenesená",J189,0)</f>
        <v>0</v>
      </c>
      <c r="BI189" s="212">
        <f>IF(N189="nulová",J189,0)</f>
        <v>0</v>
      </c>
      <c r="BJ189" s="23" t="s">
        <v>24</v>
      </c>
      <c r="BK189" s="212">
        <f>ROUND(I189*H189,2)</f>
        <v>0</v>
      </c>
      <c r="BL189" s="23" t="s">
        <v>171</v>
      </c>
      <c r="BM189" s="23" t="s">
        <v>611</v>
      </c>
    </row>
    <row r="190" spans="2:65" s="12" customFormat="1" ht="13.5">
      <c r="B190" s="227"/>
      <c r="C190" s="228"/>
      <c r="D190" s="229" t="s">
        <v>408</v>
      </c>
      <c r="E190" s="230" t="s">
        <v>22</v>
      </c>
      <c r="F190" s="231" t="s">
        <v>612</v>
      </c>
      <c r="G190" s="228"/>
      <c r="H190" s="232">
        <v>974.4</v>
      </c>
      <c r="I190" s="233"/>
      <c r="J190" s="228"/>
      <c r="K190" s="228"/>
      <c r="L190" s="234"/>
      <c r="M190" s="235"/>
      <c r="N190" s="236"/>
      <c r="O190" s="236"/>
      <c r="P190" s="236"/>
      <c r="Q190" s="236"/>
      <c r="R190" s="236"/>
      <c r="S190" s="236"/>
      <c r="T190" s="237"/>
      <c r="AT190" s="238" t="s">
        <v>408</v>
      </c>
      <c r="AU190" s="238" t="s">
        <v>84</v>
      </c>
      <c r="AV190" s="12" t="s">
        <v>84</v>
      </c>
      <c r="AW190" s="12" t="s">
        <v>39</v>
      </c>
      <c r="AX190" s="12" t="s">
        <v>24</v>
      </c>
      <c r="AY190" s="238" t="s">
        <v>165</v>
      </c>
    </row>
    <row r="191" spans="2:65" s="1" customFormat="1" ht="22.5" customHeight="1">
      <c r="B191" s="40"/>
      <c r="C191" s="201" t="s">
        <v>237</v>
      </c>
      <c r="D191" s="201" t="s">
        <v>167</v>
      </c>
      <c r="E191" s="202" t="s">
        <v>613</v>
      </c>
      <c r="F191" s="203" t="s">
        <v>614</v>
      </c>
      <c r="G191" s="204" t="s">
        <v>170</v>
      </c>
      <c r="H191" s="205">
        <v>210.6</v>
      </c>
      <c r="I191" s="206"/>
      <c r="J191" s="207">
        <f t="shared" ref="J191:J199" si="0">ROUND(I191*H191,2)</f>
        <v>0</v>
      </c>
      <c r="K191" s="203" t="s">
        <v>240</v>
      </c>
      <c r="L191" s="60"/>
      <c r="M191" s="208" t="s">
        <v>22</v>
      </c>
      <c r="N191" s="209" t="s">
        <v>46</v>
      </c>
      <c r="O191" s="41"/>
      <c r="P191" s="210">
        <f t="shared" ref="P191:P199" si="1">O191*H191</f>
        <v>0</v>
      </c>
      <c r="Q191" s="210">
        <v>0</v>
      </c>
      <c r="R191" s="210">
        <f t="shared" ref="R191:R199" si="2">Q191*H191</f>
        <v>0</v>
      </c>
      <c r="S191" s="210">
        <v>0</v>
      </c>
      <c r="T191" s="211">
        <f t="shared" ref="T191:T199" si="3">S191*H191</f>
        <v>0</v>
      </c>
      <c r="AR191" s="23" t="s">
        <v>171</v>
      </c>
      <c r="AT191" s="23" t="s">
        <v>167</v>
      </c>
      <c r="AU191" s="23" t="s">
        <v>84</v>
      </c>
      <c r="AY191" s="23" t="s">
        <v>165</v>
      </c>
      <c r="BE191" s="212">
        <f t="shared" ref="BE191:BE199" si="4">IF(N191="základní",J191,0)</f>
        <v>0</v>
      </c>
      <c r="BF191" s="212">
        <f t="shared" ref="BF191:BF199" si="5">IF(N191="snížená",J191,0)</f>
        <v>0</v>
      </c>
      <c r="BG191" s="212">
        <f t="shared" ref="BG191:BG199" si="6">IF(N191="zákl. přenesená",J191,0)</f>
        <v>0</v>
      </c>
      <c r="BH191" s="212">
        <f t="shared" ref="BH191:BH199" si="7">IF(N191="sníž. přenesená",J191,0)</f>
        <v>0</v>
      </c>
      <c r="BI191" s="212">
        <f t="shared" ref="BI191:BI199" si="8">IF(N191="nulová",J191,0)</f>
        <v>0</v>
      </c>
      <c r="BJ191" s="23" t="s">
        <v>24</v>
      </c>
      <c r="BK191" s="212">
        <f t="shared" ref="BK191:BK199" si="9">ROUND(I191*H191,2)</f>
        <v>0</v>
      </c>
      <c r="BL191" s="23" t="s">
        <v>171</v>
      </c>
      <c r="BM191" s="23" t="s">
        <v>615</v>
      </c>
    </row>
    <row r="192" spans="2:65" s="1" customFormat="1" ht="22.5" customHeight="1">
      <c r="B192" s="40"/>
      <c r="C192" s="201" t="s">
        <v>616</v>
      </c>
      <c r="D192" s="201" t="s">
        <v>167</v>
      </c>
      <c r="E192" s="202" t="s">
        <v>617</v>
      </c>
      <c r="F192" s="203" t="s">
        <v>618</v>
      </c>
      <c r="G192" s="204" t="s">
        <v>190</v>
      </c>
      <c r="H192" s="205">
        <v>124</v>
      </c>
      <c r="I192" s="206"/>
      <c r="J192" s="207">
        <f t="shared" si="0"/>
        <v>0</v>
      </c>
      <c r="K192" s="203" t="s">
        <v>240</v>
      </c>
      <c r="L192" s="60"/>
      <c r="M192" s="208" t="s">
        <v>22</v>
      </c>
      <c r="N192" s="209" t="s">
        <v>46</v>
      </c>
      <c r="O192" s="41"/>
      <c r="P192" s="210">
        <f t="shared" si="1"/>
        <v>0</v>
      </c>
      <c r="Q192" s="210">
        <v>0</v>
      </c>
      <c r="R192" s="210">
        <f t="shared" si="2"/>
        <v>0</v>
      </c>
      <c r="S192" s="210">
        <v>0</v>
      </c>
      <c r="T192" s="211">
        <f t="shared" si="3"/>
        <v>0</v>
      </c>
      <c r="AR192" s="23" t="s">
        <v>171</v>
      </c>
      <c r="AT192" s="23" t="s">
        <v>167</v>
      </c>
      <c r="AU192" s="23" t="s">
        <v>84</v>
      </c>
      <c r="AY192" s="23" t="s">
        <v>165</v>
      </c>
      <c r="BE192" s="212">
        <f t="shared" si="4"/>
        <v>0</v>
      </c>
      <c r="BF192" s="212">
        <f t="shared" si="5"/>
        <v>0</v>
      </c>
      <c r="BG192" s="212">
        <f t="shared" si="6"/>
        <v>0</v>
      </c>
      <c r="BH192" s="212">
        <f t="shared" si="7"/>
        <v>0</v>
      </c>
      <c r="BI192" s="212">
        <f t="shared" si="8"/>
        <v>0</v>
      </c>
      <c r="BJ192" s="23" t="s">
        <v>24</v>
      </c>
      <c r="BK192" s="212">
        <f t="shared" si="9"/>
        <v>0</v>
      </c>
      <c r="BL192" s="23" t="s">
        <v>171</v>
      </c>
      <c r="BM192" s="23" t="s">
        <v>619</v>
      </c>
    </row>
    <row r="193" spans="2:65" s="1" customFormat="1" ht="22.5" customHeight="1">
      <c r="B193" s="40"/>
      <c r="C193" s="201" t="s">
        <v>620</v>
      </c>
      <c r="D193" s="201" t="s">
        <v>167</v>
      </c>
      <c r="E193" s="202" t="s">
        <v>621</v>
      </c>
      <c r="F193" s="203" t="s">
        <v>622</v>
      </c>
      <c r="G193" s="204" t="s">
        <v>170</v>
      </c>
      <c r="H193" s="205">
        <v>114.57</v>
      </c>
      <c r="I193" s="206"/>
      <c r="J193" s="207">
        <f t="shared" si="0"/>
        <v>0</v>
      </c>
      <c r="K193" s="203" t="s">
        <v>240</v>
      </c>
      <c r="L193" s="60"/>
      <c r="M193" s="208" t="s">
        <v>22</v>
      </c>
      <c r="N193" s="209" t="s">
        <v>46</v>
      </c>
      <c r="O193" s="41"/>
      <c r="P193" s="210">
        <f t="shared" si="1"/>
        <v>0</v>
      </c>
      <c r="Q193" s="210">
        <v>1.9429999999999999E-2</v>
      </c>
      <c r="R193" s="210">
        <f t="shared" si="2"/>
        <v>2.2260950999999998</v>
      </c>
      <c r="S193" s="210">
        <v>0</v>
      </c>
      <c r="T193" s="211">
        <f t="shared" si="3"/>
        <v>0</v>
      </c>
      <c r="AR193" s="23" t="s">
        <v>171</v>
      </c>
      <c r="AT193" s="23" t="s">
        <v>167</v>
      </c>
      <c r="AU193" s="23" t="s">
        <v>84</v>
      </c>
      <c r="AY193" s="23" t="s">
        <v>165</v>
      </c>
      <c r="BE193" s="212">
        <f t="shared" si="4"/>
        <v>0</v>
      </c>
      <c r="BF193" s="212">
        <f t="shared" si="5"/>
        <v>0</v>
      </c>
      <c r="BG193" s="212">
        <f t="shared" si="6"/>
        <v>0</v>
      </c>
      <c r="BH193" s="212">
        <f t="shared" si="7"/>
        <v>0</v>
      </c>
      <c r="BI193" s="212">
        <f t="shared" si="8"/>
        <v>0</v>
      </c>
      <c r="BJ193" s="23" t="s">
        <v>24</v>
      </c>
      <c r="BK193" s="212">
        <f t="shared" si="9"/>
        <v>0</v>
      </c>
      <c r="BL193" s="23" t="s">
        <v>171</v>
      </c>
      <c r="BM193" s="23" t="s">
        <v>623</v>
      </c>
    </row>
    <row r="194" spans="2:65" s="1" customFormat="1" ht="22.5" customHeight="1">
      <c r="B194" s="40"/>
      <c r="C194" s="201" t="s">
        <v>624</v>
      </c>
      <c r="D194" s="201" t="s">
        <v>167</v>
      </c>
      <c r="E194" s="202" t="s">
        <v>625</v>
      </c>
      <c r="F194" s="203" t="s">
        <v>626</v>
      </c>
      <c r="G194" s="204" t="s">
        <v>170</v>
      </c>
      <c r="H194" s="205">
        <v>31.59</v>
      </c>
      <c r="I194" s="206"/>
      <c r="J194" s="207">
        <f t="shared" si="0"/>
        <v>0</v>
      </c>
      <c r="K194" s="203" t="s">
        <v>240</v>
      </c>
      <c r="L194" s="60"/>
      <c r="M194" s="208" t="s">
        <v>22</v>
      </c>
      <c r="N194" s="209" t="s">
        <v>46</v>
      </c>
      <c r="O194" s="41"/>
      <c r="P194" s="210">
        <f t="shared" si="1"/>
        <v>0</v>
      </c>
      <c r="Q194" s="210">
        <v>1.9429999999999999E-2</v>
      </c>
      <c r="R194" s="210">
        <f t="shared" si="2"/>
        <v>0.6137937</v>
      </c>
      <c r="S194" s="210">
        <v>0</v>
      </c>
      <c r="T194" s="211">
        <f t="shared" si="3"/>
        <v>0</v>
      </c>
      <c r="AR194" s="23" t="s">
        <v>171</v>
      </c>
      <c r="AT194" s="23" t="s">
        <v>167</v>
      </c>
      <c r="AU194" s="23" t="s">
        <v>84</v>
      </c>
      <c r="AY194" s="23" t="s">
        <v>165</v>
      </c>
      <c r="BE194" s="212">
        <f t="shared" si="4"/>
        <v>0</v>
      </c>
      <c r="BF194" s="212">
        <f t="shared" si="5"/>
        <v>0</v>
      </c>
      <c r="BG194" s="212">
        <f t="shared" si="6"/>
        <v>0</v>
      </c>
      <c r="BH194" s="212">
        <f t="shared" si="7"/>
        <v>0</v>
      </c>
      <c r="BI194" s="212">
        <f t="shared" si="8"/>
        <v>0</v>
      </c>
      <c r="BJ194" s="23" t="s">
        <v>24</v>
      </c>
      <c r="BK194" s="212">
        <f t="shared" si="9"/>
        <v>0</v>
      </c>
      <c r="BL194" s="23" t="s">
        <v>171</v>
      </c>
      <c r="BM194" s="23" t="s">
        <v>627</v>
      </c>
    </row>
    <row r="195" spans="2:65" s="1" customFormat="1" ht="22.5" customHeight="1">
      <c r="B195" s="40"/>
      <c r="C195" s="201" t="s">
        <v>628</v>
      </c>
      <c r="D195" s="201" t="s">
        <v>167</v>
      </c>
      <c r="E195" s="202" t="s">
        <v>629</v>
      </c>
      <c r="F195" s="203" t="s">
        <v>630</v>
      </c>
      <c r="G195" s="204" t="s">
        <v>170</v>
      </c>
      <c r="H195" s="205">
        <v>31.59</v>
      </c>
      <c r="I195" s="206"/>
      <c r="J195" s="207">
        <f t="shared" si="0"/>
        <v>0</v>
      </c>
      <c r="K195" s="203" t="s">
        <v>240</v>
      </c>
      <c r="L195" s="60"/>
      <c r="M195" s="208" t="s">
        <v>22</v>
      </c>
      <c r="N195" s="209" t="s">
        <v>46</v>
      </c>
      <c r="O195" s="41"/>
      <c r="P195" s="210">
        <f t="shared" si="1"/>
        <v>0</v>
      </c>
      <c r="Q195" s="210">
        <v>1.9949999999999999E-2</v>
      </c>
      <c r="R195" s="210">
        <f t="shared" si="2"/>
        <v>0.63022049999999996</v>
      </c>
      <c r="S195" s="210">
        <v>0</v>
      </c>
      <c r="T195" s="211">
        <f t="shared" si="3"/>
        <v>0</v>
      </c>
      <c r="AR195" s="23" t="s">
        <v>171</v>
      </c>
      <c r="AT195" s="23" t="s">
        <v>167</v>
      </c>
      <c r="AU195" s="23" t="s">
        <v>84</v>
      </c>
      <c r="AY195" s="23" t="s">
        <v>165</v>
      </c>
      <c r="BE195" s="212">
        <f t="shared" si="4"/>
        <v>0</v>
      </c>
      <c r="BF195" s="212">
        <f t="shared" si="5"/>
        <v>0</v>
      </c>
      <c r="BG195" s="212">
        <f t="shared" si="6"/>
        <v>0</v>
      </c>
      <c r="BH195" s="212">
        <f t="shared" si="7"/>
        <v>0</v>
      </c>
      <c r="BI195" s="212">
        <f t="shared" si="8"/>
        <v>0</v>
      </c>
      <c r="BJ195" s="23" t="s">
        <v>24</v>
      </c>
      <c r="BK195" s="212">
        <f t="shared" si="9"/>
        <v>0</v>
      </c>
      <c r="BL195" s="23" t="s">
        <v>171</v>
      </c>
      <c r="BM195" s="23" t="s">
        <v>631</v>
      </c>
    </row>
    <row r="196" spans="2:65" s="1" customFormat="1" ht="22.5" customHeight="1">
      <c r="B196" s="40"/>
      <c r="C196" s="201" t="s">
        <v>632</v>
      </c>
      <c r="D196" s="201" t="s">
        <v>167</v>
      </c>
      <c r="E196" s="202" t="s">
        <v>633</v>
      </c>
      <c r="F196" s="203" t="s">
        <v>634</v>
      </c>
      <c r="G196" s="204" t="s">
        <v>170</v>
      </c>
      <c r="H196" s="205">
        <v>114.57</v>
      </c>
      <c r="I196" s="206"/>
      <c r="J196" s="207">
        <f t="shared" si="0"/>
        <v>0</v>
      </c>
      <c r="K196" s="203" t="s">
        <v>240</v>
      </c>
      <c r="L196" s="60"/>
      <c r="M196" s="208" t="s">
        <v>22</v>
      </c>
      <c r="N196" s="209" t="s">
        <v>46</v>
      </c>
      <c r="O196" s="41"/>
      <c r="P196" s="210">
        <f t="shared" si="1"/>
        <v>0</v>
      </c>
      <c r="Q196" s="210">
        <v>3.5599999999999998E-3</v>
      </c>
      <c r="R196" s="210">
        <f t="shared" si="2"/>
        <v>0.40786919999999993</v>
      </c>
      <c r="S196" s="210">
        <v>0</v>
      </c>
      <c r="T196" s="211">
        <f t="shared" si="3"/>
        <v>0</v>
      </c>
      <c r="AR196" s="23" t="s">
        <v>171</v>
      </c>
      <c r="AT196" s="23" t="s">
        <v>167</v>
      </c>
      <c r="AU196" s="23" t="s">
        <v>84</v>
      </c>
      <c r="AY196" s="23" t="s">
        <v>165</v>
      </c>
      <c r="BE196" s="212">
        <f t="shared" si="4"/>
        <v>0</v>
      </c>
      <c r="BF196" s="212">
        <f t="shared" si="5"/>
        <v>0</v>
      </c>
      <c r="BG196" s="212">
        <f t="shared" si="6"/>
        <v>0</v>
      </c>
      <c r="BH196" s="212">
        <f t="shared" si="7"/>
        <v>0</v>
      </c>
      <c r="BI196" s="212">
        <f t="shared" si="8"/>
        <v>0</v>
      </c>
      <c r="BJ196" s="23" t="s">
        <v>24</v>
      </c>
      <c r="BK196" s="212">
        <f t="shared" si="9"/>
        <v>0</v>
      </c>
      <c r="BL196" s="23" t="s">
        <v>171</v>
      </c>
      <c r="BM196" s="23" t="s">
        <v>635</v>
      </c>
    </row>
    <row r="197" spans="2:65" s="1" customFormat="1" ht="22.5" customHeight="1">
      <c r="B197" s="40"/>
      <c r="C197" s="201" t="s">
        <v>636</v>
      </c>
      <c r="D197" s="201" t="s">
        <v>167</v>
      </c>
      <c r="E197" s="202" t="s">
        <v>637</v>
      </c>
      <c r="F197" s="203" t="s">
        <v>638</v>
      </c>
      <c r="G197" s="204" t="s">
        <v>170</v>
      </c>
      <c r="H197" s="205">
        <v>31.59</v>
      </c>
      <c r="I197" s="206"/>
      <c r="J197" s="207">
        <f t="shared" si="0"/>
        <v>0</v>
      </c>
      <c r="K197" s="203" t="s">
        <v>240</v>
      </c>
      <c r="L197" s="60"/>
      <c r="M197" s="208" t="s">
        <v>22</v>
      </c>
      <c r="N197" s="209" t="s">
        <v>46</v>
      </c>
      <c r="O197" s="41"/>
      <c r="P197" s="210">
        <f t="shared" si="1"/>
        <v>0</v>
      </c>
      <c r="Q197" s="210">
        <v>3.5599999999999998E-3</v>
      </c>
      <c r="R197" s="210">
        <f t="shared" si="2"/>
        <v>0.11246039999999999</v>
      </c>
      <c r="S197" s="210">
        <v>0</v>
      </c>
      <c r="T197" s="211">
        <f t="shared" si="3"/>
        <v>0</v>
      </c>
      <c r="AR197" s="23" t="s">
        <v>171</v>
      </c>
      <c r="AT197" s="23" t="s">
        <v>167</v>
      </c>
      <c r="AU197" s="23" t="s">
        <v>84</v>
      </c>
      <c r="AY197" s="23" t="s">
        <v>165</v>
      </c>
      <c r="BE197" s="212">
        <f t="shared" si="4"/>
        <v>0</v>
      </c>
      <c r="BF197" s="212">
        <f t="shared" si="5"/>
        <v>0</v>
      </c>
      <c r="BG197" s="212">
        <f t="shared" si="6"/>
        <v>0</v>
      </c>
      <c r="BH197" s="212">
        <f t="shared" si="7"/>
        <v>0</v>
      </c>
      <c r="BI197" s="212">
        <f t="shared" si="8"/>
        <v>0</v>
      </c>
      <c r="BJ197" s="23" t="s">
        <v>24</v>
      </c>
      <c r="BK197" s="212">
        <f t="shared" si="9"/>
        <v>0</v>
      </c>
      <c r="BL197" s="23" t="s">
        <v>171</v>
      </c>
      <c r="BM197" s="23" t="s">
        <v>639</v>
      </c>
    </row>
    <row r="198" spans="2:65" s="1" customFormat="1" ht="22.5" customHeight="1">
      <c r="B198" s="40"/>
      <c r="C198" s="201" t="s">
        <v>640</v>
      </c>
      <c r="D198" s="201" t="s">
        <v>167</v>
      </c>
      <c r="E198" s="202" t="s">
        <v>641</v>
      </c>
      <c r="F198" s="203" t="s">
        <v>642</v>
      </c>
      <c r="G198" s="204" t="s">
        <v>170</v>
      </c>
      <c r="H198" s="205">
        <v>31.59</v>
      </c>
      <c r="I198" s="206"/>
      <c r="J198" s="207">
        <f t="shared" si="0"/>
        <v>0</v>
      </c>
      <c r="K198" s="203" t="s">
        <v>240</v>
      </c>
      <c r="L198" s="60"/>
      <c r="M198" s="208" t="s">
        <v>22</v>
      </c>
      <c r="N198" s="209" t="s">
        <v>46</v>
      </c>
      <c r="O198" s="41"/>
      <c r="P198" s="210">
        <f t="shared" si="1"/>
        <v>0</v>
      </c>
      <c r="Q198" s="210">
        <v>3.5599999999999998E-3</v>
      </c>
      <c r="R198" s="210">
        <f t="shared" si="2"/>
        <v>0.11246039999999999</v>
      </c>
      <c r="S198" s="210">
        <v>0</v>
      </c>
      <c r="T198" s="211">
        <f t="shared" si="3"/>
        <v>0</v>
      </c>
      <c r="AR198" s="23" t="s">
        <v>171</v>
      </c>
      <c r="AT198" s="23" t="s">
        <v>167</v>
      </c>
      <c r="AU198" s="23" t="s">
        <v>84</v>
      </c>
      <c r="AY198" s="23" t="s">
        <v>165</v>
      </c>
      <c r="BE198" s="212">
        <f t="shared" si="4"/>
        <v>0</v>
      </c>
      <c r="BF198" s="212">
        <f t="shared" si="5"/>
        <v>0</v>
      </c>
      <c r="BG198" s="212">
        <f t="shared" si="6"/>
        <v>0</v>
      </c>
      <c r="BH198" s="212">
        <f t="shared" si="7"/>
        <v>0</v>
      </c>
      <c r="BI198" s="212">
        <f t="shared" si="8"/>
        <v>0</v>
      </c>
      <c r="BJ198" s="23" t="s">
        <v>24</v>
      </c>
      <c r="BK198" s="212">
        <f t="shared" si="9"/>
        <v>0</v>
      </c>
      <c r="BL198" s="23" t="s">
        <v>171</v>
      </c>
      <c r="BM198" s="23" t="s">
        <v>643</v>
      </c>
    </row>
    <row r="199" spans="2:65" s="1" customFormat="1" ht="22.5" customHeight="1">
      <c r="B199" s="40"/>
      <c r="C199" s="201" t="s">
        <v>644</v>
      </c>
      <c r="D199" s="201" t="s">
        <v>167</v>
      </c>
      <c r="E199" s="202" t="s">
        <v>645</v>
      </c>
      <c r="F199" s="203" t="s">
        <v>646</v>
      </c>
      <c r="G199" s="204" t="s">
        <v>170</v>
      </c>
      <c r="H199" s="205">
        <v>21.5</v>
      </c>
      <c r="I199" s="206"/>
      <c r="J199" s="207">
        <f t="shared" si="0"/>
        <v>0</v>
      </c>
      <c r="K199" s="203" t="s">
        <v>240</v>
      </c>
      <c r="L199" s="60"/>
      <c r="M199" s="208" t="s">
        <v>22</v>
      </c>
      <c r="N199" s="209" t="s">
        <v>46</v>
      </c>
      <c r="O199" s="41"/>
      <c r="P199" s="210">
        <f t="shared" si="1"/>
        <v>0</v>
      </c>
      <c r="Q199" s="210">
        <v>9.8999999999999999E-4</v>
      </c>
      <c r="R199" s="210">
        <f t="shared" si="2"/>
        <v>2.1284999999999998E-2</v>
      </c>
      <c r="S199" s="210">
        <v>0</v>
      </c>
      <c r="T199" s="211">
        <f t="shared" si="3"/>
        <v>0</v>
      </c>
      <c r="AR199" s="23" t="s">
        <v>171</v>
      </c>
      <c r="AT199" s="23" t="s">
        <v>167</v>
      </c>
      <c r="AU199" s="23" t="s">
        <v>84</v>
      </c>
      <c r="AY199" s="23" t="s">
        <v>165</v>
      </c>
      <c r="BE199" s="212">
        <f t="shared" si="4"/>
        <v>0</v>
      </c>
      <c r="BF199" s="212">
        <f t="shared" si="5"/>
        <v>0</v>
      </c>
      <c r="BG199" s="212">
        <f t="shared" si="6"/>
        <v>0</v>
      </c>
      <c r="BH199" s="212">
        <f t="shared" si="7"/>
        <v>0</v>
      </c>
      <c r="BI199" s="212">
        <f t="shared" si="8"/>
        <v>0</v>
      </c>
      <c r="BJ199" s="23" t="s">
        <v>24</v>
      </c>
      <c r="BK199" s="212">
        <f t="shared" si="9"/>
        <v>0</v>
      </c>
      <c r="BL199" s="23" t="s">
        <v>171</v>
      </c>
      <c r="BM199" s="23" t="s">
        <v>647</v>
      </c>
    </row>
    <row r="200" spans="2:65" s="12" customFormat="1" ht="13.5">
      <c r="B200" s="227"/>
      <c r="C200" s="228"/>
      <c r="D200" s="229" t="s">
        <v>408</v>
      </c>
      <c r="E200" s="230" t="s">
        <v>22</v>
      </c>
      <c r="F200" s="231" t="s">
        <v>648</v>
      </c>
      <c r="G200" s="228"/>
      <c r="H200" s="232">
        <v>21.5</v>
      </c>
      <c r="I200" s="233"/>
      <c r="J200" s="228"/>
      <c r="K200" s="228"/>
      <c r="L200" s="234"/>
      <c r="M200" s="235"/>
      <c r="N200" s="236"/>
      <c r="O200" s="236"/>
      <c r="P200" s="236"/>
      <c r="Q200" s="236"/>
      <c r="R200" s="236"/>
      <c r="S200" s="236"/>
      <c r="T200" s="237"/>
      <c r="AT200" s="238" t="s">
        <v>408</v>
      </c>
      <c r="AU200" s="238" t="s">
        <v>84</v>
      </c>
      <c r="AV200" s="12" t="s">
        <v>84</v>
      </c>
      <c r="AW200" s="12" t="s">
        <v>39</v>
      </c>
      <c r="AX200" s="12" t="s">
        <v>24</v>
      </c>
      <c r="AY200" s="238" t="s">
        <v>165</v>
      </c>
    </row>
    <row r="201" spans="2:65" s="1" customFormat="1" ht="22.5" customHeight="1">
      <c r="B201" s="40"/>
      <c r="C201" s="201" t="s">
        <v>649</v>
      </c>
      <c r="D201" s="201" t="s">
        <v>167</v>
      </c>
      <c r="E201" s="202" t="s">
        <v>650</v>
      </c>
      <c r="F201" s="203" t="s">
        <v>651</v>
      </c>
      <c r="G201" s="204" t="s">
        <v>170</v>
      </c>
      <c r="H201" s="205">
        <v>1185</v>
      </c>
      <c r="I201" s="206"/>
      <c r="J201" s="207">
        <f>ROUND(I201*H201,2)</f>
        <v>0</v>
      </c>
      <c r="K201" s="203" t="s">
        <v>240</v>
      </c>
      <c r="L201" s="60"/>
      <c r="M201" s="208" t="s">
        <v>22</v>
      </c>
      <c r="N201" s="209" t="s">
        <v>46</v>
      </c>
      <c r="O201" s="41"/>
      <c r="P201" s="210">
        <f>O201*H201</f>
        <v>0</v>
      </c>
      <c r="Q201" s="210">
        <v>1.58E-3</v>
      </c>
      <c r="R201" s="210">
        <f>Q201*H201</f>
        <v>1.8723000000000001</v>
      </c>
      <c r="S201" s="210">
        <v>0</v>
      </c>
      <c r="T201" s="211">
        <f>S201*H201</f>
        <v>0</v>
      </c>
      <c r="AR201" s="23" t="s">
        <v>171</v>
      </c>
      <c r="AT201" s="23" t="s">
        <v>167</v>
      </c>
      <c r="AU201" s="23" t="s">
        <v>84</v>
      </c>
      <c r="AY201" s="23" t="s">
        <v>165</v>
      </c>
      <c r="BE201" s="212">
        <f>IF(N201="základní",J201,0)</f>
        <v>0</v>
      </c>
      <c r="BF201" s="212">
        <f>IF(N201="snížená",J201,0)</f>
        <v>0</v>
      </c>
      <c r="BG201" s="212">
        <f>IF(N201="zákl. přenesená",J201,0)</f>
        <v>0</v>
      </c>
      <c r="BH201" s="212">
        <f>IF(N201="sníž. přenesená",J201,0)</f>
        <v>0</v>
      </c>
      <c r="BI201" s="212">
        <f>IF(N201="nulová",J201,0)</f>
        <v>0</v>
      </c>
      <c r="BJ201" s="23" t="s">
        <v>24</v>
      </c>
      <c r="BK201" s="212">
        <f>ROUND(I201*H201,2)</f>
        <v>0</v>
      </c>
      <c r="BL201" s="23" t="s">
        <v>171</v>
      </c>
      <c r="BM201" s="23" t="s">
        <v>652</v>
      </c>
    </row>
    <row r="202" spans="2:65" s="12" customFormat="1" ht="13.5">
      <c r="B202" s="227"/>
      <c r="C202" s="228"/>
      <c r="D202" s="229" t="s">
        <v>408</v>
      </c>
      <c r="E202" s="230" t="s">
        <v>22</v>
      </c>
      <c r="F202" s="231" t="s">
        <v>653</v>
      </c>
      <c r="G202" s="228"/>
      <c r="H202" s="232">
        <v>1185</v>
      </c>
      <c r="I202" s="233"/>
      <c r="J202" s="228"/>
      <c r="K202" s="228"/>
      <c r="L202" s="234"/>
      <c r="M202" s="235"/>
      <c r="N202" s="236"/>
      <c r="O202" s="236"/>
      <c r="P202" s="236"/>
      <c r="Q202" s="236"/>
      <c r="R202" s="236"/>
      <c r="S202" s="236"/>
      <c r="T202" s="237"/>
      <c r="AT202" s="238" t="s">
        <v>408</v>
      </c>
      <c r="AU202" s="238" t="s">
        <v>84</v>
      </c>
      <c r="AV202" s="12" t="s">
        <v>84</v>
      </c>
      <c r="AW202" s="12" t="s">
        <v>39</v>
      </c>
      <c r="AX202" s="12" t="s">
        <v>24</v>
      </c>
      <c r="AY202" s="238" t="s">
        <v>165</v>
      </c>
    </row>
    <row r="203" spans="2:65" s="1" customFormat="1" ht="22.5" customHeight="1">
      <c r="B203" s="40"/>
      <c r="C203" s="201" t="s">
        <v>654</v>
      </c>
      <c r="D203" s="201" t="s">
        <v>167</v>
      </c>
      <c r="E203" s="202" t="s">
        <v>655</v>
      </c>
      <c r="F203" s="203" t="s">
        <v>544</v>
      </c>
      <c r="G203" s="204" t="s">
        <v>227</v>
      </c>
      <c r="H203" s="205">
        <v>5.5250000000000004</v>
      </c>
      <c r="I203" s="206"/>
      <c r="J203" s="207">
        <f>ROUND(I203*H203,2)</f>
        <v>0</v>
      </c>
      <c r="K203" s="203" t="s">
        <v>22</v>
      </c>
      <c r="L203" s="60"/>
      <c r="M203" s="208" t="s">
        <v>22</v>
      </c>
      <c r="N203" s="209" t="s">
        <v>46</v>
      </c>
      <c r="O203" s="41"/>
      <c r="P203" s="210">
        <f>O203*H203</f>
        <v>0</v>
      </c>
      <c r="Q203" s="210">
        <v>1.0000000000000001E-5</v>
      </c>
      <c r="R203" s="210">
        <f>Q203*H203</f>
        <v>5.5250000000000008E-5</v>
      </c>
      <c r="S203" s="210">
        <v>0</v>
      </c>
      <c r="T203" s="211">
        <f>S203*H203</f>
        <v>0</v>
      </c>
      <c r="AR203" s="23" t="s">
        <v>171</v>
      </c>
      <c r="AT203" s="23" t="s">
        <v>167</v>
      </c>
      <c r="AU203" s="23" t="s">
        <v>84</v>
      </c>
      <c r="AY203" s="23" t="s">
        <v>165</v>
      </c>
      <c r="BE203" s="212">
        <f>IF(N203="základní",J203,0)</f>
        <v>0</v>
      </c>
      <c r="BF203" s="212">
        <f>IF(N203="snížená",J203,0)</f>
        <v>0</v>
      </c>
      <c r="BG203" s="212">
        <f>IF(N203="zákl. přenesená",J203,0)</f>
        <v>0</v>
      </c>
      <c r="BH203" s="212">
        <f>IF(N203="sníž. přenesená",J203,0)</f>
        <v>0</v>
      </c>
      <c r="BI203" s="212">
        <f>IF(N203="nulová",J203,0)</f>
        <v>0</v>
      </c>
      <c r="BJ203" s="23" t="s">
        <v>24</v>
      </c>
      <c r="BK203" s="212">
        <f>ROUND(I203*H203,2)</f>
        <v>0</v>
      </c>
      <c r="BL203" s="23" t="s">
        <v>171</v>
      </c>
      <c r="BM203" s="23" t="s">
        <v>656</v>
      </c>
    </row>
    <row r="204" spans="2:65" s="11" customFormat="1" ht="29.85" customHeight="1">
      <c r="B204" s="184"/>
      <c r="C204" s="185"/>
      <c r="D204" s="198" t="s">
        <v>74</v>
      </c>
      <c r="E204" s="199" t="s">
        <v>371</v>
      </c>
      <c r="F204" s="199" t="s">
        <v>657</v>
      </c>
      <c r="G204" s="185"/>
      <c r="H204" s="185"/>
      <c r="I204" s="188"/>
      <c r="J204" s="200">
        <f>BK204</f>
        <v>0</v>
      </c>
      <c r="K204" s="185"/>
      <c r="L204" s="190"/>
      <c r="M204" s="191"/>
      <c r="N204" s="192"/>
      <c r="O204" s="192"/>
      <c r="P204" s="193">
        <f>SUM(P205:P209)</f>
        <v>0</v>
      </c>
      <c r="Q204" s="192"/>
      <c r="R204" s="193">
        <f>SUM(R205:R209)</f>
        <v>0</v>
      </c>
      <c r="S204" s="192"/>
      <c r="T204" s="194">
        <f>SUM(T205:T209)</f>
        <v>0</v>
      </c>
      <c r="AR204" s="195" t="s">
        <v>24</v>
      </c>
      <c r="AT204" s="196" t="s">
        <v>74</v>
      </c>
      <c r="AU204" s="196" t="s">
        <v>24</v>
      </c>
      <c r="AY204" s="195" t="s">
        <v>165</v>
      </c>
      <c r="BK204" s="197">
        <f>SUM(BK205:BK209)</f>
        <v>0</v>
      </c>
    </row>
    <row r="205" spans="2:65" s="1" customFormat="1" ht="31.5" customHeight="1">
      <c r="B205" s="40"/>
      <c r="C205" s="201" t="s">
        <v>658</v>
      </c>
      <c r="D205" s="201" t="s">
        <v>167</v>
      </c>
      <c r="E205" s="202" t="s">
        <v>659</v>
      </c>
      <c r="F205" s="203" t="s">
        <v>660</v>
      </c>
      <c r="G205" s="204" t="s">
        <v>227</v>
      </c>
      <c r="H205" s="205">
        <v>57.765999999999998</v>
      </c>
      <c r="I205" s="206"/>
      <c r="J205" s="207">
        <f>ROUND(I205*H205,2)</f>
        <v>0</v>
      </c>
      <c r="K205" s="203" t="s">
        <v>240</v>
      </c>
      <c r="L205" s="60"/>
      <c r="M205" s="208" t="s">
        <v>22</v>
      </c>
      <c r="N205" s="209" t="s">
        <v>46</v>
      </c>
      <c r="O205" s="41"/>
      <c r="P205" s="210">
        <f>O205*H205</f>
        <v>0</v>
      </c>
      <c r="Q205" s="210">
        <v>0</v>
      </c>
      <c r="R205" s="210">
        <f>Q205*H205</f>
        <v>0</v>
      </c>
      <c r="S205" s="210">
        <v>0</v>
      </c>
      <c r="T205" s="211">
        <f>S205*H205</f>
        <v>0</v>
      </c>
      <c r="AR205" s="23" t="s">
        <v>171</v>
      </c>
      <c r="AT205" s="23" t="s">
        <v>167</v>
      </c>
      <c r="AU205" s="23" t="s">
        <v>84</v>
      </c>
      <c r="AY205" s="23" t="s">
        <v>165</v>
      </c>
      <c r="BE205" s="212">
        <f>IF(N205="základní",J205,0)</f>
        <v>0</v>
      </c>
      <c r="BF205" s="212">
        <f>IF(N205="snížená",J205,0)</f>
        <v>0</v>
      </c>
      <c r="BG205" s="212">
        <f>IF(N205="zákl. přenesená",J205,0)</f>
        <v>0</v>
      </c>
      <c r="BH205" s="212">
        <f>IF(N205="sníž. přenesená",J205,0)</f>
        <v>0</v>
      </c>
      <c r="BI205" s="212">
        <f>IF(N205="nulová",J205,0)</f>
        <v>0</v>
      </c>
      <c r="BJ205" s="23" t="s">
        <v>24</v>
      </c>
      <c r="BK205" s="212">
        <f>ROUND(I205*H205,2)</f>
        <v>0</v>
      </c>
      <c r="BL205" s="23" t="s">
        <v>171</v>
      </c>
      <c r="BM205" s="23" t="s">
        <v>661</v>
      </c>
    </row>
    <row r="206" spans="2:65" s="1" customFormat="1" ht="22.5" customHeight="1">
      <c r="B206" s="40"/>
      <c r="C206" s="201" t="s">
        <v>662</v>
      </c>
      <c r="D206" s="201" t="s">
        <v>167</v>
      </c>
      <c r="E206" s="202" t="s">
        <v>374</v>
      </c>
      <c r="F206" s="203" t="s">
        <v>375</v>
      </c>
      <c r="G206" s="204" t="s">
        <v>227</v>
      </c>
      <c r="H206" s="205">
        <v>57.765999999999998</v>
      </c>
      <c r="I206" s="206"/>
      <c r="J206" s="207">
        <f>ROUND(I206*H206,2)</f>
        <v>0</v>
      </c>
      <c r="K206" s="203" t="s">
        <v>240</v>
      </c>
      <c r="L206" s="60"/>
      <c r="M206" s="208" t="s">
        <v>22</v>
      </c>
      <c r="N206" s="209" t="s">
        <v>46</v>
      </c>
      <c r="O206" s="41"/>
      <c r="P206" s="210">
        <f>O206*H206</f>
        <v>0</v>
      </c>
      <c r="Q206" s="210">
        <v>0</v>
      </c>
      <c r="R206" s="210">
        <f>Q206*H206</f>
        <v>0</v>
      </c>
      <c r="S206" s="210">
        <v>0</v>
      </c>
      <c r="T206" s="211">
        <f>S206*H206</f>
        <v>0</v>
      </c>
      <c r="AR206" s="23" t="s">
        <v>171</v>
      </c>
      <c r="AT206" s="23" t="s">
        <v>167</v>
      </c>
      <c r="AU206" s="23" t="s">
        <v>84</v>
      </c>
      <c r="AY206" s="23" t="s">
        <v>165</v>
      </c>
      <c r="BE206" s="212">
        <f>IF(N206="základní",J206,0)</f>
        <v>0</v>
      </c>
      <c r="BF206" s="212">
        <f>IF(N206="snížená",J206,0)</f>
        <v>0</v>
      </c>
      <c r="BG206" s="212">
        <f>IF(N206="zákl. přenesená",J206,0)</f>
        <v>0</v>
      </c>
      <c r="BH206" s="212">
        <f>IF(N206="sníž. přenesená",J206,0)</f>
        <v>0</v>
      </c>
      <c r="BI206" s="212">
        <f>IF(N206="nulová",J206,0)</f>
        <v>0</v>
      </c>
      <c r="BJ206" s="23" t="s">
        <v>24</v>
      </c>
      <c r="BK206" s="212">
        <f>ROUND(I206*H206,2)</f>
        <v>0</v>
      </c>
      <c r="BL206" s="23" t="s">
        <v>171</v>
      </c>
      <c r="BM206" s="23" t="s">
        <v>663</v>
      </c>
    </row>
    <row r="207" spans="2:65" s="1" customFormat="1" ht="22.5" customHeight="1">
      <c r="B207" s="40"/>
      <c r="C207" s="201" t="s">
        <v>664</v>
      </c>
      <c r="D207" s="201" t="s">
        <v>167</v>
      </c>
      <c r="E207" s="202" t="s">
        <v>378</v>
      </c>
      <c r="F207" s="203" t="s">
        <v>379</v>
      </c>
      <c r="G207" s="204" t="s">
        <v>227</v>
      </c>
      <c r="H207" s="205">
        <v>719.32500000000005</v>
      </c>
      <c r="I207" s="206"/>
      <c r="J207" s="207">
        <f>ROUND(I207*H207,2)</f>
        <v>0</v>
      </c>
      <c r="K207" s="203" t="s">
        <v>240</v>
      </c>
      <c r="L207" s="60"/>
      <c r="M207" s="208" t="s">
        <v>22</v>
      </c>
      <c r="N207" s="209" t="s">
        <v>46</v>
      </c>
      <c r="O207" s="41"/>
      <c r="P207" s="210">
        <f>O207*H207</f>
        <v>0</v>
      </c>
      <c r="Q207" s="210">
        <v>0</v>
      </c>
      <c r="R207" s="210">
        <f>Q207*H207</f>
        <v>0</v>
      </c>
      <c r="S207" s="210">
        <v>0</v>
      </c>
      <c r="T207" s="211">
        <f>S207*H207</f>
        <v>0</v>
      </c>
      <c r="AR207" s="23" t="s">
        <v>171</v>
      </c>
      <c r="AT207" s="23" t="s">
        <v>167</v>
      </c>
      <c r="AU207" s="23" t="s">
        <v>84</v>
      </c>
      <c r="AY207" s="23" t="s">
        <v>165</v>
      </c>
      <c r="BE207" s="212">
        <f>IF(N207="základní",J207,0)</f>
        <v>0</v>
      </c>
      <c r="BF207" s="212">
        <f>IF(N207="snížená",J207,0)</f>
        <v>0</v>
      </c>
      <c r="BG207" s="212">
        <f>IF(N207="zákl. přenesená",J207,0)</f>
        <v>0</v>
      </c>
      <c r="BH207" s="212">
        <f>IF(N207="sníž. přenesená",J207,0)</f>
        <v>0</v>
      </c>
      <c r="BI207" s="212">
        <f>IF(N207="nulová",J207,0)</f>
        <v>0</v>
      </c>
      <c r="BJ207" s="23" t="s">
        <v>24</v>
      </c>
      <c r="BK207" s="212">
        <f>ROUND(I207*H207,2)</f>
        <v>0</v>
      </c>
      <c r="BL207" s="23" t="s">
        <v>171</v>
      </c>
      <c r="BM207" s="23" t="s">
        <v>665</v>
      </c>
    </row>
    <row r="208" spans="2:65" s="12" customFormat="1" ht="13.5">
      <c r="B208" s="227"/>
      <c r="C208" s="228"/>
      <c r="D208" s="229" t="s">
        <v>408</v>
      </c>
      <c r="E208" s="230" t="s">
        <v>22</v>
      </c>
      <c r="F208" s="231" t="s">
        <v>666</v>
      </c>
      <c r="G208" s="228"/>
      <c r="H208" s="232">
        <v>719.32500000000005</v>
      </c>
      <c r="I208" s="233"/>
      <c r="J208" s="228"/>
      <c r="K208" s="228"/>
      <c r="L208" s="234"/>
      <c r="M208" s="235"/>
      <c r="N208" s="236"/>
      <c r="O208" s="236"/>
      <c r="P208" s="236"/>
      <c r="Q208" s="236"/>
      <c r="R208" s="236"/>
      <c r="S208" s="236"/>
      <c r="T208" s="237"/>
      <c r="AT208" s="238" t="s">
        <v>408</v>
      </c>
      <c r="AU208" s="238" t="s">
        <v>84</v>
      </c>
      <c r="AV208" s="12" t="s">
        <v>84</v>
      </c>
      <c r="AW208" s="12" t="s">
        <v>39</v>
      </c>
      <c r="AX208" s="12" t="s">
        <v>24</v>
      </c>
      <c r="AY208" s="238" t="s">
        <v>165</v>
      </c>
    </row>
    <row r="209" spans="2:65" s="1" customFormat="1" ht="22.5" customHeight="1">
      <c r="B209" s="40"/>
      <c r="C209" s="201" t="s">
        <v>667</v>
      </c>
      <c r="D209" s="201" t="s">
        <v>167</v>
      </c>
      <c r="E209" s="202" t="s">
        <v>668</v>
      </c>
      <c r="F209" s="203" t="s">
        <v>669</v>
      </c>
      <c r="G209" s="204" t="s">
        <v>227</v>
      </c>
      <c r="H209" s="205">
        <v>57.765999999999998</v>
      </c>
      <c r="I209" s="206"/>
      <c r="J209" s="207">
        <f>ROUND(I209*H209,2)</f>
        <v>0</v>
      </c>
      <c r="K209" s="203" t="s">
        <v>240</v>
      </c>
      <c r="L209" s="60"/>
      <c r="M209" s="208" t="s">
        <v>22</v>
      </c>
      <c r="N209" s="209" t="s">
        <v>46</v>
      </c>
      <c r="O209" s="41"/>
      <c r="P209" s="210">
        <f>O209*H209</f>
        <v>0</v>
      </c>
      <c r="Q209" s="210">
        <v>0</v>
      </c>
      <c r="R209" s="210">
        <f>Q209*H209</f>
        <v>0</v>
      </c>
      <c r="S209" s="210">
        <v>0</v>
      </c>
      <c r="T209" s="211">
        <f>S209*H209</f>
        <v>0</v>
      </c>
      <c r="AR209" s="23" t="s">
        <v>171</v>
      </c>
      <c r="AT209" s="23" t="s">
        <v>167</v>
      </c>
      <c r="AU209" s="23" t="s">
        <v>84</v>
      </c>
      <c r="AY209" s="23" t="s">
        <v>165</v>
      </c>
      <c r="BE209" s="212">
        <f>IF(N209="základní",J209,0)</f>
        <v>0</v>
      </c>
      <c r="BF209" s="212">
        <f>IF(N209="snížená",J209,0)</f>
        <v>0</v>
      </c>
      <c r="BG209" s="212">
        <f>IF(N209="zákl. přenesená",J209,0)</f>
        <v>0</v>
      </c>
      <c r="BH209" s="212">
        <f>IF(N209="sníž. přenesená",J209,0)</f>
        <v>0</v>
      </c>
      <c r="BI209" s="212">
        <f>IF(N209="nulová",J209,0)</f>
        <v>0</v>
      </c>
      <c r="BJ209" s="23" t="s">
        <v>24</v>
      </c>
      <c r="BK209" s="212">
        <f>ROUND(I209*H209,2)</f>
        <v>0</v>
      </c>
      <c r="BL209" s="23" t="s">
        <v>171</v>
      </c>
      <c r="BM209" s="23" t="s">
        <v>670</v>
      </c>
    </row>
    <row r="210" spans="2:65" s="11" customFormat="1" ht="29.85" customHeight="1">
      <c r="B210" s="184"/>
      <c r="C210" s="185"/>
      <c r="D210" s="198" t="s">
        <v>74</v>
      </c>
      <c r="E210" s="199" t="s">
        <v>385</v>
      </c>
      <c r="F210" s="199" t="s">
        <v>671</v>
      </c>
      <c r="G210" s="185"/>
      <c r="H210" s="185"/>
      <c r="I210" s="188"/>
      <c r="J210" s="200">
        <f>BK210</f>
        <v>0</v>
      </c>
      <c r="K210" s="185"/>
      <c r="L210" s="190"/>
      <c r="M210" s="191"/>
      <c r="N210" s="192"/>
      <c r="O210" s="192"/>
      <c r="P210" s="193">
        <f>P211</f>
        <v>0</v>
      </c>
      <c r="Q210" s="192"/>
      <c r="R210" s="193">
        <f>R211</f>
        <v>0</v>
      </c>
      <c r="S210" s="192"/>
      <c r="T210" s="194">
        <f>T211</f>
        <v>0</v>
      </c>
      <c r="AR210" s="195" t="s">
        <v>24</v>
      </c>
      <c r="AT210" s="196" t="s">
        <v>74</v>
      </c>
      <c r="AU210" s="196" t="s">
        <v>24</v>
      </c>
      <c r="AY210" s="195" t="s">
        <v>165</v>
      </c>
      <c r="BK210" s="197">
        <f>BK211</f>
        <v>0</v>
      </c>
    </row>
    <row r="211" spans="2:65" s="1" customFormat="1" ht="22.5" customHeight="1">
      <c r="B211" s="40"/>
      <c r="C211" s="201" t="s">
        <v>672</v>
      </c>
      <c r="D211" s="201" t="s">
        <v>167</v>
      </c>
      <c r="E211" s="202" t="s">
        <v>673</v>
      </c>
      <c r="F211" s="203" t="s">
        <v>674</v>
      </c>
      <c r="G211" s="204" t="s">
        <v>227</v>
      </c>
      <c r="H211" s="205">
        <v>60.509</v>
      </c>
      <c r="I211" s="206"/>
      <c r="J211" s="207">
        <f>ROUND(I211*H211,2)</f>
        <v>0</v>
      </c>
      <c r="K211" s="203" t="s">
        <v>240</v>
      </c>
      <c r="L211" s="60"/>
      <c r="M211" s="208" t="s">
        <v>22</v>
      </c>
      <c r="N211" s="209" t="s">
        <v>46</v>
      </c>
      <c r="O211" s="41"/>
      <c r="P211" s="210">
        <f>O211*H211</f>
        <v>0</v>
      </c>
      <c r="Q211" s="210">
        <v>0</v>
      </c>
      <c r="R211" s="210">
        <f>Q211*H211</f>
        <v>0</v>
      </c>
      <c r="S211" s="210">
        <v>0</v>
      </c>
      <c r="T211" s="211">
        <f>S211*H211</f>
        <v>0</v>
      </c>
      <c r="AR211" s="23" t="s">
        <v>171</v>
      </c>
      <c r="AT211" s="23" t="s">
        <v>167</v>
      </c>
      <c r="AU211" s="23" t="s">
        <v>84</v>
      </c>
      <c r="AY211" s="23" t="s">
        <v>165</v>
      </c>
      <c r="BE211" s="212">
        <f>IF(N211="základní",J211,0)</f>
        <v>0</v>
      </c>
      <c r="BF211" s="212">
        <f>IF(N211="snížená",J211,0)</f>
        <v>0</v>
      </c>
      <c r="BG211" s="212">
        <f>IF(N211="zákl. přenesená",J211,0)</f>
        <v>0</v>
      </c>
      <c r="BH211" s="212">
        <f>IF(N211="sníž. přenesená",J211,0)</f>
        <v>0</v>
      </c>
      <c r="BI211" s="212">
        <f>IF(N211="nulová",J211,0)</f>
        <v>0</v>
      </c>
      <c r="BJ211" s="23" t="s">
        <v>24</v>
      </c>
      <c r="BK211" s="212">
        <f>ROUND(I211*H211,2)</f>
        <v>0</v>
      </c>
      <c r="BL211" s="23" t="s">
        <v>171</v>
      </c>
      <c r="BM211" s="23" t="s">
        <v>675</v>
      </c>
    </row>
    <row r="212" spans="2:65" s="11" customFormat="1" ht="37.35" customHeight="1">
      <c r="B212" s="184"/>
      <c r="C212" s="185"/>
      <c r="D212" s="186" t="s">
        <v>74</v>
      </c>
      <c r="E212" s="187" t="s">
        <v>676</v>
      </c>
      <c r="F212" s="187" t="s">
        <v>677</v>
      </c>
      <c r="G212" s="185"/>
      <c r="H212" s="185"/>
      <c r="I212" s="188"/>
      <c r="J212" s="189">
        <f>BK212</f>
        <v>0</v>
      </c>
      <c r="K212" s="185"/>
      <c r="L212" s="190"/>
      <c r="M212" s="191"/>
      <c r="N212" s="192"/>
      <c r="O212" s="192"/>
      <c r="P212" s="193">
        <f>P213+P220+P236+P243</f>
        <v>0</v>
      </c>
      <c r="Q212" s="192"/>
      <c r="R212" s="193">
        <f>R213+R220+R236+R243</f>
        <v>4.5477030900000006</v>
      </c>
      <c r="S212" s="192"/>
      <c r="T212" s="194">
        <f>T213+T220+T236+T243</f>
        <v>0.68106</v>
      </c>
      <c r="AR212" s="195" t="s">
        <v>84</v>
      </c>
      <c r="AT212" s="196" t="s">
        <v>74</v>
      </c>
      <c r="AU212" s="196" t="s">
        <v>75</v>
      </c>
      <c r="AY212" s="195" t="s">
        <v>165</v>
      </c>
      <c r="BK212" s="197">
        <f>BK213+BK220+BK236+BK243</f>
        <v>0</v>
      </c>
    </row>
    <row r="213" spans="2:65" s="11" customFormat="1" ht="19.899999999999999" customHeight="1">
      <c r="B213" s="184"/>
      <c r="C213" s="185"/>
      <c r="D213" s="198" t="s">
        <v>74</v>
      </c>
      <c r="E213" s="199" t="s">
        <v>678</v>
      </c>
      <c r="F213" s="199" t="s">
        <v>679</v>
      </c>
      <c r="G213" s="185"/>
      <c r="H213" s="185"/>
      <c r="I213" s="188"/>
      <c r="J213" s="200">
        <f>BK213</f>
        <v>0</v>
      </c>
      <c r="K213" s="185"/>
      <c r="L213" s="190"/>
      <c r="M213" s="191"/>
      <c r="N213" s="192"/>
      <c r="O213" s="192"/>
      <c r="P213" s="193">
        <f>SUM(P214:P219)</f>
        <v>0</v>
      </c>
      <c r="Q213" s="192"/>
      <c r="R213" s="193">
        <f>SUM(R214:R219)</f>
        <v>5.3302000000000002E-2</v>
      </c>
      <c r="S213" s="192"/>
      <c r="T213" s="194">
        <f>SUM(T214:T219)</f>
        <v>0</v>
      </c>
      <c r="AR213" s="195" t="s">
        <v>84</v>
      </c>
      <c r="AT213" s="196" t="s">
        <v>74</v>
      </c>
      <c r="AU213" s="196" t="s">
        <v>24</v>
      </c>
      <c r="AY213" s="195" t="s">
        <v>165</v>
      </c>
      <c r="BK213" s="197">
        <f>SUM(BK214:BK219)</f>
        <v>0</v>
      </c>
    </row>
    <row r="214" spans="2:65" s="1" customFormat="1" ht="22.5" customHeight="1">
      <c r="B214" s="40"/>
      <c r="C214" s="201" t="s">
        <v>680</v>
      </c>
      <c r="D214" s="201" t="s">
        <v>167</v>
      </c>
      <c r="E214" s="202" t="s">
        <v>681</v>
      </c>
      <c r="F214" s="203" t="s">
        <v>682</v>
      </c>
      <c r="G214" s="204" t="s">
        <v>190</v>
      </c>
      <c r="H214" s="205">
        <v>13.7</v>
      </c>
      <c r="I214" s="206"/>
      <c r="J214" s="207">
        <f>ROUND(I214*H214,2)</f>
        <v>0</v>
      </c>
      <c r="K214" s="203" t="s">
        <v>240</v>
      </c>
      <c r="L214" s="60"/>
      <c r="M214" s="208" t="s">
        <v>22</v>
      </c>
      <c r="N214" s="209" t="s">
        <v>46</v>
      </c>
      <c r="O214" s="41"/>
      <c r="P214" s="210">
        <f>O214*H214</f>
        <v>0</v>
      </c>
      <c r="Q214" s="210">
        <v>8.9999999999999998E-4</v>
      </c>
      <c r="R214" s="210">
        <f>Q214*H214</f>
        <v>1.2329999999999999E-2</v>
      </c>
      <c r="S214" s="210">
        <v>0</v>
      </c>
      <c r="T214" s="211">
        <f>S214*H214</f>
        <v>0</v>
      </c>
      <c r="AR214" s="23" t="s">
        <v>229</v>
      </c>
      <c r="AT214" s="23" t="s">
        <v>167</v>
      </c>
      <c r="AU214" s="23" t="s">
        <v>84</v>
      </c>
      <c r="AY214" s="23" t="s">
        <v>165</v>
      </c>
      <c r="BE214" s="212">
        <f>IF(N214="základní",J214,0)</f>
        <v>0</v>
      </c>
      <c r="BF214" s="212">
        <f>IF(N214="snížená",J214,0)</f>
        <v>0</v>
      </c>
      <c r="BG214" s="212">
        <f>IF(N214="zákl. přenesená",J214,0)</f>
        <v>0</v>
      </c>
      <c r="BH214" s="212">
        <f>IF(N214="sníž. přenesená",J214,0)</f>
        <v>0</v>
      </c>
      <c r="BI214" s="212">
        <f>IF(N214="nulová",J214,0)</f>
        <v>0</v>
      </c>
      <c r="BJ214" s="23" t="s">
        <v>24</v>
      </c>
      <c r="BK214" s="212">
        <f>ROUND(I214*H214,2)</f>
        <v>0</v>
      </c>
      <c r="BL214" s="23" t="s">
        <v>229</v>
      </c>
      <c r="BM214" s="23" t="s">
        <v>683</v>
      </c>
    </row>
    <row r="215" spans="2:65" s="12" customFormat="1" ht="13.5">
      <c r="B215" s="227"/>
      <c r="C215" s="228"/>
      <c r="D215" s="229" t="s">
        <v>408</v>
      </c>
      <c r="E215" s="230" t="s">
        <v>22</v>
      </c>
      <c r="F215" s="231" t="s">
        <v>684</v>
      </c>
      <c r="G215" s="228"/>
      <c r="H215" s="232">
        <v>13.7</v>
      </c>
      <c r="I215" s="233"/>
      <c r="J215" s="228"/>
      <c r="K215" s="228"/>
      <c r="L215" s="234"/>
      <c r="M215" s="235"/>
      <c r="N215" s="236"/>
      <c r="O215" s="236"/>
      <c r="P215" s="236"/>
      <c r="Q215" s="236"/>
      <c r="R215" s="236"/>
      <c r="S215" s="236"/>
      <c r="T215" s="237"/>
      <c r="AT215" s="238" t="s">
        <v>408</v>
      </c>
      <c r="AU215" s="238" t="s">
        <v>84</v>
      </c>
      <c r="AV215" s="12" t="s">
        <v>84</v>
      </c>
      <c r="AW215" s="12" t="s">
        <v>39</v>
      </c>
      <c r="AX215" s="12" t="s">
        <v>24</v>
      </c>
      <c r="AY215" s="238" t="s">
        <v>165</v>
      </c>
    </row>
    <row r="216" spans="2:65" s="1" customFormat="1" ht="22.5" customHeight="1">
      <c r="B216" s="40"/>
      <c r="C216" s="201" t="s">
        <v>685</v>
      </c>
      <c r="D216" s="201" t="s">
        <v>167</v>
      </c>
      <c r="E216" s="202" t="s">
        <v>686</v>
      </c>
      <c r="F216" s="203" t="s">
        <v>687</v>
      </c>
      <c r="G216" s="204" t="s">
        <v>190</v>
      </c>
      <c r="H216" s="205">
        <v>6.2</v>
      </c>
      <c r="I216" s="206"/>
      <c r="J216" s="207">
        <f>ROUND(I216*H216,2)</f>
        <v>0</v>
      </c>
      <c r="K216" s="203" t="s">
        <v>240</v>
      </c>
      <c r="L216" s="60"/>
      <c r="M216" s="208" t="s">
        <v>22</v>
      </c>
      <c r="N216" s="209" t="s">
        <v>46</v>
      </c>
      <c r="O216" s="41"/>
      <c r="P216" s="210">
        <f>O216*H216</f>
        <v>0</v>
      </c>
      <c r="Q216" s="210">
        <v>1.31E-3</v>
      </c>
      <c r="R216" s="210">
        <f>Q216*H216</f>
        <v>8.1220000000000007E-3</v>
      </c>
      <c r="S216" s="210">
        <v>0</v>
      </c>
      <c r="T216" s="211">
        <f>S216*H216</f>
        <v>0</v>
      </c>
      <c r="AR216" s="23" t="s">
        <v>229</v>
      </c>
      <c r="AT216" s="23" t="s">
        <v>167</v>
      </c>
      <c r="AU216" s="23" t="s">
        <v>84</v>
      </c>
      <c r="AY216" s="23" t="s">
        <v>165</v>
      </c>
      <c r="BE216" s="212">
        <f>IF(N216="základní",J216,0)</f>
        <v>0</v>
      </c>
      <c r="BF216" s="212">
        <f>IF(N216="snížená",J216,0)</f>
        <v>0</v>
      </c>
      <c r="BG216" s="212">
        <f>IF(N216="zákl. přenesená",J216,0)</f>
        <v>0</v>
      </c>
      <c r="BH216" s="212">
        <f>IF(N216="sníž. přenesená",J216,0)</f>
        <v>0</v>
      </c>
      <c r="BI216" s="212">
        <f>IF(N216="nulová",J216,0)</f>
        <v>0</v>
      </c>
      <c r="BJ216" s="23" t="s">
        <v>24</v>
      </c>
      <c r="BK216" s="212">
        <f>ROUND(I216*H216,2)</f>
        <v>0</v>
      </c>
      <c r="BL216" s="23" t="s">
        <v>229</v>
      </c>
      <c r="BM216" s="23" t="s">
        <v>688</v>
      </c>
    </row>
    <row r="217" spans="2:65" s="12" customFormat="1" ht="13.5">
      <c r="B217" s="227"/>
      <c r="C217" s="228"/>
      <c r="D217" s="229" t="s">
        <v>408</v>
      </c>
      <c r="E217" s="230" t="s">
        <v>22</v>
      </c>
      <c r="F217" s="231" t="s">
        <v>689</v>
      </c>
      <c r="G217" s="228"/>
      <c r="H217" s="232">
        <v>6.2</v>
      </c>
      <c r="I217" s="233"/>
      <c r="J217" s="228"/>
      <c r="K217" s="228"/>
      <c r="L217" s="234"/>
      <c r="M217" s="235"/>
      <c r="N217" s="236"/>
      <c r="O217" s="236"/>
      <c r="P217" s="236"/>
      <c r="Q217" s="236"/>
      <c r="R217" s="236"/>
      <c r="S217" s="236"/>
      <c r="T217" s="237"/>
      <c r="AT217" s="238" t="s">
        <v>408</v>
      </c>
      <c r="AU217" s="238" t="s">
        <v>84</v>
      </c>
      <c r="AV217" s="12" t="s">
        <v>84</v>
      </c>
      <c r="AW217" s="12" t="s">
        <v>39</v>
      </c>
      <c r="AX217" s="12" t="s">
        <v>24</v>
      </c>
      <c r="AY217" s="238" t="s">
        <v>165</v>
      </c>
    </row>
    <row r="218" spans="2:65" s="1" customFormat="1" ht="22.5" customHeight="1">
      <c r="B218" s="40"/>
      <c r="C218" s="201" t="s">
        <v>690</v>
      </c>
      <c r="D218" s="201" t="s">
        <v>167</v>
      </c>
      <c r="E218" s="202" t="s">
        <v>691</v>
      </c>
      <c r="F218" s="203" t="s">
        <v>692</v>
      </c>
      <c r="G218" s="204" t="s">
        <v>190</v>
      </c>
      <c r="H218" s="205">
        <v>7.5</v>
      </c>
      <c r="I218" s="206"/>
      <c r="J218" s="207">
        <f>ROUND(I218*H218,2)</f>
        <v>0</v>
      </c>
      <c r="K218" s="203" t="s">
        <v>240</v>
      </c>
      <c r="L218" s="60"/>
      <c r="M218" s="208" t="s">
        <v>22</v>
      </c>
      <c r="N218" s="209" t="s">
        <v>46</v>
      </c>
      <c r="O218" s="41"/>
      <c r="P218" s="210">
        <f>O218*H218</f>
        <v>0</v>
      </c>
      <c r="Q218" s="210">
        <v>4.3800000000000002E-3</v>
      </c>
      <c r="R218" s="210">
        <f>Q218*H218</f>
        <v>3.2850000000000004E-2</v>
      </c>
      <c r="S218" s="210">
        <v>0</v>
      </c>
      <c r="T218" s="211">
        <f>S218*H218</f>
        <v>0</v>
      </c>
      <c r="AR218" s="23" t="s">
        <v>229</v>
      </c>
      <c r="AT218" s="23" t="s">
        <v>167</v>
      </c>
      <c r="AU218" s="23" t="s">
        <v>84</v>
      </c>
      <c r="AY218" s="23" t="s">
        <v>165</v>
      </c>
      <c r="BE218" s="212">
        <f>IF(N218="základní",J218,0)</f>
        <v>0</v>
      </c>
      <c r="BF218" s="212">
        <f>IF(N218="snížená",J218,0)</f>
        <v>0</v>
      </c>
      <c r="BG218" s="212">
        <f>IF(N218="zákl. přenesená",J218,0)</f>
        <v>0</v>
      </c>
      <c r="BH218" s="212">
        <f>IF(N218="sníž. přenesená",J218,0)</f>
        <v>0</v>
      </c>
      <c r="BI218" s="212">
        <f>IF(N218="nulová",J218,0)</f>
        <v>0</v>
      </c>
      <c r="BJ218" s="23" t="s">
        <v>24</v>
      </c>
      <c r="BK218" s="212">
        <f>ROUND(I218*H218,2)</f>
        <v>0</v>
      </c>
      <c r="BL218" s="23" t="s">
        <v>229</v>
      </c>
      <c r="BM218" s="23" t="s">
        <v>693</v>
      </c>
    </row>
    <row r="219" spans="2:65" s="12" customFormat="1" ht="13.5">
      <c r="B219" s="227"/>
      <c r="C219" s="228"/>
      <c r="D219" s="239" t="s">
        <v>408</v>
      </c>
      <c r="E219" s="240" t="s">
        <v>22</v>
      </c>
      <c r="F219" s="241" t="s">
        <v>694</v>
      </c>
      <c r="G219" s="228"/>
      <c r="H219" s="242">
        <v>7.5</v>
      </c>
      <c r="I219" s="233"/>
      <c r="J219" s="228"/>
      <c r="K219" s="228"/>
      <c r="L219" s="234"/>
      <c r="M219" s="235"/>
      <c r="N219" s="236"/>
      <c r="O219" s="236"/>
      <c r="P219" s="236"/>
      <c r="Q219" s="236"/>
      <c r="R219" s="236"/>
      <c r="S219" s="236"/>
      <c r="T219" s="237"/>
      <c r="AT219" s="238" t="s">
        <v>408</v>
      </c>
      <c r="AU219" s="238" t="s">
        <v>84</v>
      </c>
      <c r="AV219" s="12" t="s">
        <v>84</v>
      </c>
      <c r="AW219" s="12" t="s">
        <v>39</v>
      </c>
      <c r="AX219" s="12" t="s">
        <v>24</v>
      </c>
      <c r="AY219" s="238" t="s">
        <v>165</v>
      </c>
    </row>
    <row r="220" spans="2:65" s="11" customFormat="1" ht="29.85" customHeight="1">
      <c r="B220" s="184"/>
      <c r="C220" s="185"/>
      <c r="D220" s="198" t="s">
        <v>74</v>
      </c>
      <c r="E220" s="199" t="s">
        <v>695</v>
      </c>
      <c r="F220" s="199" t="s">
        <v>696</v>
      </c>
      <c r="G220" s="185"/>
      <c r="H220" s="185"/>
      <c r="I220" s="188"/>
      <c r="J220" s="200">
        <f>BK220</f>
        <v>0</v>
      </c>
      <c r="K220" s="185"/>
      <c r="L220" s="190"/>
      <c r="M220" s="191"/>
      <c r="N220" s="192"/>
      <c r="O220" s="192"/>
      <c r="P220" s="193">
        <f>SUM(P221:P235)</f>
        <v>0</v>
      </c>
      <c r="Q220" s="192"/>
      <c r="R220" s="193">
        <f>SUM(R221:R235)</f>
        <v>0</v>
      </c>
      <c r="S220" s="192"/>
      <c r="T220" s="194">
        <f>SUM(T221:T235)</f>
        <v>0.68106</v>
      </c>
      <c r="AR220" s="195" t="s">
        <v>84</v>
      </c>
      <c r="AT220" s="196" t="s">
        <v>74</v>
      </c>
      <c r="AU220" s="196" t="s">
        <v>24</v>
      </c>
      <c r="AY220" s="195" t="s">
        <v>165</v>
      </c>
      <c r="BK220" s="197">
        <f>SUM(BK221:BK235)</f>
        <v>0</v>
      </c>
    </row>
    <row r="221" spans="2:65" s="1" customFormat="1" ht="22.5" customHeight="1">
      <c r="B221" s="40"/>
      <c r="C221" s="201" t="s">
        <v>697</v>
      </c>
      <c r="D221" s="201" t="s">
        <v>167</v>
      </c>
      <c r="E221" s="202" t="s">
        <v>698</v>
      </c>
      <c r="F221" s="203" t="s">
        <v>699</v>
      </c>
      <c r="G221" s="204" t="s">
        <v>170</v>
      </c>
      <c r="H221" s="205">
        <v>25.489000000000001</v>
      </c>
      <c r="I221" s="206"/>
      <c r="J221" s="207">
        <f>ROUND(I221*H221,2)</f>
        <v>0</v>
      </c>
      <c r="K221" s="203" t="s">
        <v>22</v>
      </c>
      <c r="L221" s="60"/>
      <c r="M221" s="208" t="s">
        <v>22</v>
      </c>
      <c r="N221" s="209" t="s">
        <v>46</v>
      </c>
      <c r="O221" s="41"/>
      <c r="P221" s="210">
        <f>O221*H221</f>
        <v>0</v>
      </c>
      <c r="Q221" s="210">
        <v>0</v>
      </c>
      <c r="R221" s="210">
        <f>Q221*H221</f>
        <v>0</v>
      </c>
      <c r="S221" s="210">
        <v>0</v>
      </c>
      <c r="T221" s="211">
        <f>S221*H221</f>
        <v>0</v>
      </c>
      <c r="AR221" s="23" t="s">
        <v>229</v>
      </c>
      <c r="AT221" s="23" t="s">
        <v>167</v>
      </c>
      <c r="AU221" s="23" t="s">
        <v>84</v>
      </c>
      <c r="AY221" s="23" t="s">
        <v>165</v>
      </c>
      <c r="BE221" s="212">
        <f>IF(N221="základní",J221,0)</f>
        <v>0</v>
      </c>
      <c r="BF221" s="212">
        <f>IF(N221="snížená",J221,0)</f>
        <v>0</v>
      </c>
      <c r="BG221" s="212">
        <f>IF(N221="zákl. přenesená",J221,0)</f>
        <v>0</v>
      </c>
      <c r="BH221" s="212">
        <f>IF(N221="sníž. přenesená",J221,0)</f>
        <v>0</v>
      </c>
      <c r="BI221" s="212">
        <f>IF(N221="nulová",J221,0)</f>
        <v>0</v>
      </c>
      <c r="BJ221" s="23" t="s">
        <v>24</v>
      </c>
      <c r="BK221" s="212">
        <f>ROUND(I221*H221,2)</f>
        <v>0</v>
      </c>
      <c r="BL221" s="23" t="s">
        <v>229</v>
      </c>
      <c r="BM221" s="23" t="s">
        <v>700</v>
      </c>
    </row>
    <row r="222" spans="2:65" s="12" customFormat="1" ht="13.5">
      <c r="B222" s="227"/>
      <c r="C222" s="228"/>
      <c r="D222" s="229" t="s">
        <v>408</v>
      </c>
      <c r="E222" s="230" t="s">
        <v>22</v>
      </c>
      <c r="F222" s="231" t="s">
        <v>701</v>
      </c>
      <c r="G222" s="228"/>
      <c r="H222" s="232">
        <v>25.489000000000001</v>
      </c>
      <c r="I222" s="233"/>
      <c r="J222" s="228"/>
      <c r="K222" s="228"/>
      <c r="L222" s="234"/>
      <c r="M222" s="235"/>
      <c r="N222" s="236"/>
      <c r="O222" s="236"/>
      <c r="P222" s="236"/>
      <c r="Q222" s="236"/>
      <c r="R222" s="236"/>
      <c r="S222" s="236"/>
      <c r="T222" s="237"/>
      <c r="AT222" s="238" t="s">
        <v>408</v>
      </c>
      <c r="AU222" s="238" t="s">
        <v>84</v>
      </c>
      <c r="AV222" s="12" t="s">
        <v>84</v>
      </c>
      <c r="AW222" s="12" t="s">
        <v>39</v>
      </c>
      <c r="AX222" s="12" t="s">
        <v>24</v>
      </c>
      <c r="AY222" s="238" t="s">
        <v>165</v>
      </c>
    </row>
    <row r="223" spans="2:65" s="1" customFormat="1" ht="22.5" customHeight="1">
      <c r="B223" s="40"/>
      <c r="C223" s="201" t="s">
        <v>702</v>
      </c>
      <c r="D223" s="201" t="s">
        <v>167</v>
      </c>
      <c r="E223" s="202" t="s">
        <v>703</v>
      </c>
      <c r="F223" s="203" t="s">
        <v>704</v>
      </c>
      <c r="G223" s="204" t="s">
        <v>443</v>
      </c>
      <c r="H223" s="205">
        <v>1</v>
      </c>
      <c r="I223" s="206"/>
      <c r="J223" s="207">
        <f>ROUND(I223*H223,2)</f>
        <v>0</v>
      </c>
      <c r="K223" s="203" t="s">
        <v>22</v>
      </c>
      <c r="L223" s="60"/>
      <c r="M223" s="208" t="s">
        <v>22</v>
      </c>
      <c r="N223" s="209" t="s">
        <v>46</v>
      </c>
      <c r="O223" s="41"/>
      <c r="P223" s="210">
        <f>O223*H223</f>
        <v>0</v>
      </c>
      <c r="Q223" s="210">
        <v>0</v>
      </c>
      <c r="R223" s="210">
        <f>Q223*H223</f>
        <v>0</v>
      </c>
      <c r="S223" s="210">
        <v>0</v>
      </c>
      <c r="T223" s="211">
        <f>S223*H223</f>
        <v>0</v>
      </c>
      <c r="AR223" s="23" t="s">
        <v>229</v>
      </c>
      <c r="AT223" s="23" t="s">
        <v>167</v>
      </c>
      <c r="AU223" s="23" t="s">
        <v>84</v>
      </c>
      <c r="AY223" s="23" t="s">
        <v>165</v>
      </c>
      <c r="BE223" s="212">
        <f>IF(N223="základní",J223,0)</f>
        <v>0</v>
      </c>
      <c r="BF223" s="212">
        <f>IF(N223="snížená",J223,0)</f>
        <v>0</v>
      </c>
      <c r="BG223" s="212">
        <f>IF(N223="zákl. přenesená",J223,0)</f>
        <v>0</v>
      </c>
      <c r="BH223" s="212">
        <f>IF(N223="sníž. přenesená",J223,0)</f>
        <v>0</v>
      </c>
      <c r="BI223" s="212">
        <f>IF(N223="nulová",J223,0)</f>
        <v>0</v>
      </c>
      <c r="BJ223" s="23" t="s">
        <v>24</v>
      </c>
      <c r="BK223" s="212">
        <f>ROUND(I223*H223,2)</f>
        <v>0</v>
      </c>
      <c r="BL223" s="23" t="s">
        <v>229</v>
      </c>
      <c r="BM223" s="23" t="s">
        <v>705</v>
      </c>
    </row>
    <row r="224" spans="2:65" s="12" customFormat="1" ht="13.5">
      <c r="B224" s="227"/>
      <c r="C224" s="228"/>
      <c r="D224" s="229" t="s">
        <v>408</v>
      </c>
      <c r="E224" s="230" t="s">
        <v>22</v>
      </c>
      <c r="F224" s="231" t="s">
        <v>706</v>
      </c>
      <c r="G224" s="228"/>
      <c r="H224" s="232">
        <v>1</v>
      </c>
      <c r="I224" s="233"/>
      <c r="J224" s="228"/>
      <c r="K224" s="228"/>
      <c r="L224" s="234"/>
      <c r="M224" s="235"/>
      <c r="N224" s="236"/>
      <c r="O224" s="236"/>
      <c r="P224" s="236"/>
      <c r="Q224" s="236"/>
      <c r="R224" s="236"/>
      <c r="S224" s="236"/>
      <c r="T224" s="237"/>
      <c r="AT224" s="238" t="s">
        <v>408</v>
      </c>
      <c r="AU224" s="238" t="s">
        <v>84</v>
      </c>
      <c r="AV224" s="12" t="s">
        <v>84</v>
      </c>
      <c r="AW224" s="12" t="s">
        <v>39</v>
      </c>
      <c r="AX224" s="12" t="s">
        <v>24</v>
      </c>
      <c r="AY224" s="238" t="s">
        <v>165</v>
      </c>
    </row>
    <row r="225" spans="2:65" s="1" customFormat="1" ht="22.5" customHeight="1">
      <c r="B225" s="40"/>
      <c r="C225" s="201" t="s">
        <v>707</v>
      </c>
      <c r="D225" s="201" t="s">
        <v>167</v>
      </c>
      <c r="E225" s="202" t="s">
        <v>708</v>
      </c>
      <c r="F225" s="203" t="s">
        <v>709</v>
      </c>
      <c r="G225" s="204" t="s">
        <v>496</v>
      </c>
      <c r="H225" s="205">
        <v>10</v>
      </c>
      <c r="I225" s="206"/>
      <c r="J225" s="207">
        <f>ROUND(I225*H225,2)</f>
        <v>0</v>
      </c>
      <c r="K225" s="203" t="s">
        <v>22</v>
      </c>
      <c r="L225" s="60"/>
      <c r="M225" s="208" t="s">
        <v>22</v>
      </c>
      <c r="N225" s="209" t="s">
        <v>46</v>
      </c>
      <c r="O225" s="41"/>
      <c r="P225" s="210">
        <f>O225*H225</f>
        <v>0</v>
      </c>
      <c r="Q225" s="210">
        <v>0</v>
      </c>
      <c r="R225" s="210">
        <f>Q225*H225</f>
        <v>0</v>
      </c>
      <c r="S225" s="210">
        <v>0</v>
      </c>
      <c r="T225" s="211">
        <f>S225*H225</f>
        <v>0</v>
      </c>
      <c r="AR225" s="23" t="s">
        <v>229</v>
      </c>
      <c r="AT225" s="23" t="s">
        <v>167</v>
      </c>
      <c r="AU225" s="23" t="s">
        <v>84</v>
      </c>
      <c r="AY225" s="23" t="s">
        <v>165</v>
      </c>
      <c r="BE225" s="212">
        <f>IF(N225="základní",J225,0)</f>
        <v>0</v>
      </c>
      <c r="BF225" s="212">
        <f>IF(N225="snížená",J225,0)</f>
        <v>0</v>
      </c>
      <c r="BG225" s="212">
        <f>IF(N225="zákl. přenesená",J225,0)</f>
        <v>0</v>
      </c>
      <c r="BH225" s="212">
        <f>IF(N225="sníž. přenesená",J225,0)</f>
        <v>0</v>
      </c>
      <c r="BI225" s="212">
        <f>IF(N225="nulová",J225,0)</f>
        <v>0</v>
      </c>
      <c r="BJ225" s="23" t="s">
        <v>24</v>
      </c>
      <c r="BK225" s="212">
        <f>ROUND(I225*H225,2)</f>
        <v>0</v>
      </c>
      <c r="BL225" s="23" t="s">
        <v>229</v>
      </c>
      <c r="BM225" s="23" t="s">
        <v>710</v>
      </c>
    </row>
    <row r="226" spans="2:65" s="12" customFormat="1" ht="13.5">
      <c r="B226" s="227"/>
      <c r="C226" s="228"/>
      <c r="D226" s="229" t="s">
        <v>408</v>
      </c>
      <c r="E226" s="230" t="s">
        <v>22</v>
      </c>
      <c r="F226" s="231" t="s">
        <v>711</v>
      </c>
      <c r="G226" s="228"/>
      <c r="H226" s="232">
        <v>10</v>
      </c>
      <c r="I226" s="233"/>
      <c r="J226" s="228"/>
      <c r="K226" s="228"/>
      <c r="L226" s="234"/>
      <c r="M226" s="235"/>
      <c r="N226" s="236"/>
      <c r="O226" s="236"/>
      <c r="P226" s="236"/>
      <c r="Q226" s="236"/>
      <c r="R226" s="236"/>
      <c r="S226" s="236"/>
      <c r="T226" s="237"/>
      <c r="AT226" s="238" t="s">
        <v>408</v>
      </c>
      <c r="AU226" s="238" t="s">
        <v>84</v>
      </c>
      <c r="AV226" s="12" t="s">
        <v>84</v>
      </c>
      <c r="AW226" s="12" t="s">
        <v>39</v>
      </c>
      <c r="AX226" s="12" t="s">
        <v>24</v>
      </c>
      <c r="AY226" s="238" t="s">
        <v>165</v>
      </c>
    </row>
    <row r="227" spans="2:65" s="1" customFormat="1" ht="31.5" customHeight="1">
      <c r="B227" s="40"/>
      <c r="C227" s="201" t="s">
        <v>712</v>
      </c>
      <c r="D227" s="201" t="s">
        <v>167</v>
      </c>
      <c r="E227" s="202" t="s">
        <v>713</v>
      </c>
      <c r="F227" s="203" t="s">
        <v>714</v>
      </c>
      <c r="G227" s="204" t="s">
        <v>170</v>
      </c>
      <c r="H227" s="205">
        <v>6.1879999999999997</v>
      </c>
      <c r="I227" s="206"/>
      <c r="J227" s="207">
        <f>ROUND(I227*H227,2)</f>
        <v>0</v>
      </c>
      <c r="K227" s="203" t="s">
        <v>22</v>
      </c>
      <c r="L227" s="60"/>
      <c r="M227" s="208" t="s">
        <v>22</v>
      </c>
      <c r="N227" s="209" t="s">
        <v>46</v>
      </c>
      <c r="O227" s="41"/>
      <c r="P227" s="210">
        <f>O227*H227</f>
        <v>0</v>
      </c>
      <c r="Q227" s="210">
        <v>0</v>
      </c>
      <c r="R227" s="210">
        <f>Q227*H227</f>
        <v>0</v>
      </c>
      <c r="S227" s="210">
        <v>0</v>
      </c>
      <c r="T227" s="211">
        <f>S227*H227</f>
        <v>0</v>
      </c>
      <c r="AR227" s="23" t="s">
        <v>229</v>
      </c>
      <c r="AT227" s="23" t="s">
        <v>167</v>
      </c>
      <c r="AU227" s="23" t="s">
        <v>84</v>
      </c>
      <c r="AY227" s="23" t="s">
        <v>165</v>
      </c>
      <c r="BE227" s="212">
        <f>IF(N227="základní",J227,0)</f>
        <v>0</v>
      </c>
      <c r="BF227" s="212">
        <f>IF(N227="snížená",J227,0)</f>
        <v>0</v>
      </c>
      <c r="BG227" s="212">
        <f>IF(N227="zákl. přenesená",J227,0)</f>
        <v>0</v>
      </c>
      <c r="BH227" s="212">
        <f>IF(N227="sníž. přenesená",J227,0)</f>
        <v>0</v>
      </c>
      <c r="BI227" s="212">
        <f>IF(N227="nulová",J227,0)</f>
        <v>0</v>
      </c>
      <c r="BJ227" s="23" t="s">
        <v>24</v>
      </c>
      <c r="BK227" s="212">
        <f>ROUND(I227*H227,2)</f>
        <v>0</v>
      </c>
      <c r="BL227" s="23" t="s">
        <v>229</v>
      </c>
      <c r="BM227" s="23" t="s">
        <v>715</v>
      </c>
    </row>
    <row r="228" spans="2:65" s="12" customFormat="1" ht="13.5">
      <c r="B228" s="227"/>
      <c r="C228" s="228"/>
      <c r="D228" s="229" t="s">
        <v>408</v>
      </c>
      <c r="E228" s="230" t="s">
        <v>22</v>
      </c>
      <c r="F228" s="231" t="s">
        <v>716</v>
      </c>
      <c r="G228" s="228"/>
      <c r="H228" s="232">
        <v>6.1879999999999997</v>
      </c>
      <c r="I228" s="233"/>
      <c r="J228" s="228"/>
      <c r="K228" s="228"/>
      <c r="L228" s="234"/>
      <c r="M228" s="235"/>
      <c r="N228" s="236"/>
      <c r="O228" s="236"/>
      <c r="P228" s="236"/>
      <c r="Q228" s="236"/>
      <c r="R228" s="236"/>
      <c r="S228" s="236"/>
      <c r="T228" s="237"/>
      <c r="AT228" s="238" t="s">
        <v>408</v>
      </c>
      <c r="AU228" s="238" t="s">
        <v>84</v>
      </c>
      <c r="AV228" s="12" t="s">
        <v>84</v>
      </c>
      <c r="AW228" s="12" t="s">
        <v>39</v>
      </c>
      <c r="AX228" s="12" t="s">
        <v>24</v>
      </c>
      <c r="AY228" s="238" t="s">
        <v>165</v>
      </c>
    </row>
    <row r="229" spans="2:65" s="1" customFormat="1" ht="31.5" customHeight="1">
      <c r="B229" s="40"/>
      <c r="C229" s="201" t="s">
        <v>717</v>
      </c>
      <c r="D229" s="201" t="s">
        <v>167</v>
      </c>
      <c r="E229" s="202" t="s">
        <v>718</v>
      </c>
      <c r="F229" s="203" t="s">
        <v>719</v>
      </c>
      <c r="G229" s="204" t="s">
        <v>496</v>
      </c>
      <c r="H229" s="205">
        <v>27.6</v>
      </c>
      <c r="I229" s="206"/>
      <c r="J229" s="207">
        <f>ROUND(I229*H229,2)</f>
        <v>0</v>
      </c>
      <c r="K229" s="203" t="s">
        <v>22</v>
      </c>
      <c r="L229" s="60"/>
      <c r="M229" s="208" t="s">
        <v>22</v>
      </c>
      <c r="N229" s="209" t="s">
        <v>46</v>
      </c>
      <c r="O229" s="41"/>
      <c r="P229" s="210">
        <f>O229*H229</f>
        <v>0</v>
      </c>
      <c r="Q229" s="210">
        <v>0</v>
      </c>
      <c r="R229" s="210">
        <f>Q229*H229</f>
        <v>0</v>
      </c>
      <c r="S229" s="210">
        <v>0</v>
      </c>
      <c r="T229" s="211">
        <f>S229*H229</f>
        <v>0</v>
      </c>
      <c r="AR229" s="23" t="s">
        <v>229</v>
      </c>
      <c r="AT229" s="23" t="s">
        <v>167</v>
      </c>
      <c r="AU229" s="23" t="s">
        <v>84</v>
      </c>
      <c r="AY229" s="23" t="s">
        <v>165</v>
      </c>
      <c r="BE229" s="212">
        <f>IF(N229="základní",J229,0)</f>
        <v>0</v>
      </c>
      <c r="BF229" s="212">
        <f>IF(N229="snížená",J229,0)</f>
        <v>0</v>
      </c>
      <c r="BG229" s="212">
        <f>IF(N229="zákl. přenesená",J229,0)</f>
        <v>0</v>
      </c>
      <c r="BH229" s="212">
        <f>IF(N229="sníž. přenesená",J229,0)</f>
        <v>0</v>
      </c>
      <c r="BI229" s="212">
        <f>IF(N229="nulová",J229,0)</f>
        <v>0</v>
      </c>
      <c r="BJ229" s="23" t="s">
        <v>24</v>
      </c>
      <c r="BK229" s="212">
        <f>ROUND(I229*H229,2)</f>
        <v>0</v>
      </c>
      <c r="BL229" s="23" t="s">
        <v>229</v>
      </c>
      <c r="BM229" s="23" t="s">
        <v>720</v>
      </c>
    </row>
    <row r="230" spans="2:65" s="12" customFormat="1" ht="13.5">
      <c r="B230" s="227"/>
      <c r="C230" s="228"/>
      <c r="D230" s="229" t="s">
        <v>408</v>
      </c>
      <c r="E230" s="230" t="s">
        <v>22</v>
      </c>
      <c r="F230" s="231" t="s">
        <v>721</v>
      </c>
      <c r="G230" s="228"/>
      <c r="H230" s="232">
        <v>27.6</v>
      </c>
      <c r="I230" s="233"/>
      <c r="J230" s="228"/>
      <c r="K230" s="228"/>
      <c r="L230" s="234"/>
      <c r="M230" s="235"/>
      <c r="N230" s="236"/>
      <c r="O230" s="236"/>
      <c r="P230" s="236"/>
      <c r="Q230" s="236"/>
      <c r="R230" s="236"/>
      <c r="S230" s="236"/>
      <c r="T230" s="237"/>
      <c r="AT230" s="238" t="s">
        <v>408</v>
      </c>
      <c r="AU230" s="238" t="s">
        <v>84</v>
      </c>
      <c r="AV230" s="12" t="s">
        <v>84</v>
      </c>
      <c r="AW230" s="12" t="s">
        <v>39</v>
      </c>
      <c r="AX230" s="12" t="s">
        <v>24</v>
      </c>
      <c r="AY230" s="238" t="s">
        <v>165</v>
      </c>
    </row>
    <row r="231" spans="2:65" s="1" customFormat="1" ht="22.5" customHeight="1">
      <c r="B231" s="40"/>
      <c r="C231" s="201" t="s">
        <v>722</v>
      </c>
      <c r="D231" s="201" t="s">
        <v>167</v>
      </c>
      <c r="E231" s="202" t="s">
        <v>723</v>
      </c>
      <c r="F231" s="203" t="s">
        <v>724</v>
      </c>
      <c r="G231" s="204" t="s">
        <v>190</v>
      </c>
      <c r="H231" s="205">
        <v>19.3</v>
      </c>
      <c r="I231" s="206"/>
      <c r="J231" s="207">
        <f>ROUND(I231*H231,2)</f>
        <v>0</v>
      </c>
      <c r="K231" s="203" t="s">
        <v>240</v>
      </c>
      <c r="L231" s="60"/>
      <c r="M231" s="208" t="s">
        <v>22</v>
      </c>
      <c r="N231" s="209" t="s">
        <v>46</v>
      </c>
      <c r="O231" s="41"/>
      <c r="P231" s="210">
        <f>O231*H231</f>
        <v>0</v>
      </c>
      <c r="Q231" s="210">
        <v>0</v>
      </c>
      <c r="R231" s="210">
        <f>Q231*H231</f>
        <v>0</v>
      </c>
      <c r="S231" s="210">
        <v>1.6E-2</v>
      </c>
      <c r="T231" s="211">
        <f>S231*H231</f>
        <v>0.30880000000000002</v>
      </c>
      <c r="AR231" s="23" t="s">
        <v>229</v>
      </c>
      <c r="AT231" s="23" t="s">
        <v>167</v>
      </c>
      <c r="AU231" s="23" t="s">
        <v>84</v>
      </c>
      <c r="AY231" s="23" t="s">
        <v>165</v>
      </c>
      <c r="BE231" s="212">
        <f>IF(N231="základní",J231,0)</f>
        <v>0</v>
      </c>
      <c r="BF231" s="212">
        <f>IF(N231="snížená",J231,0)</f>
        <v>0</v>
      </c>
      <c r="BG231" s="212">
        <f>IF(N231="zákl. přenesená",J231,0)</f>
        <v>0</v>
      </c>
      <c r="BH231" s="212">
        <f>IF(N231="sníž. přenesená",J231,0)</f>
        <v>0</v>
      </c>
      <c r="BI231" s="212">
        <f>IF(N231="nulová",J231,0)</f>
        <v>0</v>
      </c>
      <c r="BJ231" s="23" t="s">
        <v>24</v>
      </c>
      <c r="BK231" s="212">
        <f>ROUND(I231*H231,2)</f>
        <v>0</v>
      </c>
      <c r="BL231" s="23" t="s">
        <v>229</v>
      </c>
      <c r="BM231" s="23" t="s">
        <v>725</v>
      </c>
    </row>
    <row r="232" spans="2:65" s="12" customFormat="1" ht="13.5">
      <c r="B232" s="227"/>
      <c r="C232" s="228"/>
      <c r="D232" s="229" t="s">
        <v>408</v>
      </c>
      <c r="E232" s="230" t="s">
        <v>22</v>
      </c>
      <c r="F232" s="231" t="s">
        <v>726</v>
      </c>
      <c r="G232" s="228"/>
      <c r="H232" s="232">
        <v>19.3</v>
      </c>
      <c r="I232" s="233"/>
      <c r="J232" s="228"/>
      <c r="K232" s="228"/>
      <c r="L232" s="234"/>
      <c r="M232" s="235"/>
      <c r="N232" s="236"/>
      <c r="O232" s="236"/>
      <c r="P232" s="236"/>
      <c r="Q232" s="236"/>
      <c r="R232" s="236"/>
      <c r="S232" s="236"/>
      <c r="T232" s="237"/>
      <c r="AT232" s="238" t="s">
        <v>408</v>
      </c>
      <c r="AU232" s="238" t="s">
        <v>84</v>
      </c>
      <c r="AV232" s="12" t="s">
        <v>84</v>
      </c>
      <c r="AW232" s="12" t="s">
        <v>39</v>
      </c>
      <c r="AX232" s="12" t="s">
        <v>24</v>
      </c>
      <c r="AY232" s="238" t="s">
        <v>165</v>
      </c>
    </row>
    <row r="233" spans="2:65" s="1" customFormat="1" ht="22.5" customHeight="1">
      <c r="B233" s="40"/>
      <c r="C233" s="201" t="s">
        <v>727</v>
      </c>
      <c r="D233" s="201" t="s">
        <v>167</v>
      </c>
      <c r="E233" s="202" t="s">
        <v>728</v>
      </c>
      <c r="F233" s="203" t="s">
        <v>729</v>
      </c>
      <c r="G233" s="204" t="s">
        <v>170</v>
      </c>
      <c r="H233" s="205">
        <v>53.18</v>
      </c>
      <c r="I233" s="206"/>
      <c r="J233" s="207">
        <f>ROUND(I233*H233,2)</f>
        <v>0</v>
      </c>
      <c r="K233" s="203" t="s">
        <v>240</v>
      </c>
      <c r="L233" s="60"/>
      <c r="M233" s="208" t="s">
        <v>22</v>
      </c>
      <c r="N233" s="209" t="s">
        <v>46</v>
      </c>
      <c r="O233" s="41"/>
      <c r="P233" s="210">
        <f>O233*H233</f>
        <v>0</v>
      </c>
      <c r="Q233" s="210">
        <v>0</v>
      </c>
      <c r="R233" s="210">
        <f>Q233*H233</f>
        <v>0</v>
      </c>
      <c r="S233" s="210">
        <v>5.0000000000000001E-3</v>
      </c>
      <c r="T233" s="211">
        <f>S233*H233</f>
        <v>0.26590000000000003</v>
      </c>
      <c r="AR233" s="23" t="s">
        <v>229</v>
      </c>
      <c r="AT233" s="23" t="s">
        <v>167</v>
      </c>
      <c r="AU233" s="23" t="s">
        <v>84</v>
      </c>
      <c r="AY233" s="23" t="s">
        <v>165</v>
      </c>
      <c r="BE233" s="212">
        <f>IF(N233="základní",J233,0)</f>
        <v>0</v>
      </c>
      <c r="BF233" s="212">
        <f>IF(N233="snížená",J233,0)</f>
        <v>0</v>
      </c>
      <c r="BG233" s="212">
        <f>IF(N233="zákl. přenesená",J233,0)</f>
        <v>0</v>
      </c>
      <c r="BH233" s="212">
        <f>IF(N233="sníž. přenesená",J233,0)</f>
        <v>0</v>
      </c>
      <c r="BI233" s="212">
        <f>IF(N233="nulová",J233,0)</f>
        <v>0</v>
      </c>
      <c r="BJ233" s="23" t="s">
        <v>24</v>
      </c>
      <c r="BK233" s="212">
        <f>ROUND(I233*H233,2)</f>
        <v>0</v>
      </c>
      <c r="BL233" s="23" t="s">
        <v>229</v>
      </c>
      <c r="BM233" s="23" t="s">
        <v>730</v>
      </c>
    </row>
    <row r="234" spans="2:65" s="12" customFormat="1" ht="13.5">
      <c r="B234" s="227"/>
      <c r="C234" s="228"/>
      <c r="D234" s="229" t="s">
        <v>408</v>
      </c>
      <c r="E234" s="230" t="s">
        <v>22</v>
      </c>
      <c r="F234" s="231" t="s">
        <v>731</v>
      </c>
      <c r="G234" s="228"/>
      <c r="H234" s="232">
        <v>53.18</v>
      </c>
      <c r="I234" s="233"/>
      <c r="J234" s="228"/>
      <c r="K234" s="228"/>
      <c r="L234" s="234"/>
      <c r="M234" s="235"/>
      <c r="N234" s="236"/>
      <c r="O234" s="236"/>
      <c r="P234" s="236"/>
      <c r="Q234" s="236"/>
      <c r="R234" s="236"/>
      <c r="S234" s="236"/>
      <c r="T234" s="237"/>
      <c r="AT234" s="238" t="s">
        <v>408</v>
      </c>
      <c r="AU234" s="238" t="s">
        <v>84</v>
      </c>
      <c r="AV234" s="12" t="s">
        <v>84</v>
      </c>
      <c r="AW234" s="12" t="s">
        <v>39</v>
      </c>
      <c r="AX234" s="12" t="s">
        <v>24</v>
      </c>
      <c r="AY234" s="238" t="s">
        <v>165</v>
      </c>
    </row>
    <row r="235" spans="2:65" s="1" customFormat="1" ht="22.5" customHeight="1">
      <c r="B235" s="40"/>
      <c r="C235" s="201" t="s">
        <v>732</v>
      </c>
      <c r="D235" s="201" t="s">
        <v>167</v>
      </c>
      <c r="E235" s="202" t="s">
        <v>733</v>
      </c>
      <c r="F235" s="203" t="s">
        <v>734</v>
      </c>
      <c r="G235" s="204" t="s">
        <v>170</v>
      </c>
      <c r="H235" s="205">
        <v>53.18</v>
      </c>
      <c r="I235" s="206"/>
      <c r="J235" s="207">
        <f>ROUND(I235*H235,2)</f>
        <v>0</v>
      </c>
      <c r="K235" s="203" t="s">
        <v>240</v>
      </c>
      <c r="L235" s="60"/>
      <c r="M235" s="208" t="s">
        <v>22</v>
      </c>
      <c r="N235" s="209" t="s">
        <v>46</v>
      </c>
      <c r="O235" s="41"/>
      <c r="P235" s="210">
        <f>O235*H235</f>
        <v>0</v>
      </c>
      <c r="Q235" s="210">
        <v>0</v>
      </c>
      <c r="R235" s="210">
        <f>Q235*H235</f>
        <v>0</v>
      </c>
      <c r="S235" s="210">
        <v>2E-3</v>
      </c>
      <c r="T235" s="211">
        <f>S235*H235</f>
        <v>0.10636</v>
      </c>
      <c r="AR235" s="23" t="s">
        <v>229</v>
      </c>
      <c r="AT235" s="23" t="s">
        <v>167</v>
      </c>
      <c r="AU235" s="23" t="s">
        <v>84</v>
      </c>
      <c r="AY235" s="23" t="s">
        <v>165</v>
      </c>
      <c r="BE235" s="212">
        <f>IF(N235="základní",J235,0)</f>
        <v>0</v>
      </c>
      <c r="BF235" s="212">
        <f>IF(N235="snížená",J235,0)</f>
        <v>0</v>
      </c>
      <c r="BG235" s="212">
        <f>IF(N235="zákl. přenesená",J235,0)</f>
        <v>0</v>
      </c>
      <c r="BH235" s="212">
        <f>IF(N235="sníž. přenesená",J235,0)</f>
        <v>0</v>
      </c>
      <c r="BI235" s="212">
        <f>IF(N235="nulová",J235,0)</f>
        <v>0</v>
      </c>
      <c r="BJ235" s="23" t="s">
        <v>24</v>
      </c>
      <c r="BK235" s="212">
        <f>ROUND(I235*H235,2)</f>
        <v>0</v>
      </c>
      <c r="BL235" s="23" t="s">
        <v>229</v>
      </c>
      <c r="BM235" s="23" t="s">
        <v>735</v>
      </c>
    </row>
    <row r="236" spans="2:65" s="11" customFormat="1" ht="29.85" customHeight="1">
      <c r="B236" s="184"/>
      <c r="C236" s="185"/>
      <c r="D236" s="198" t="s">
        <v>74</v>
      </c>
      <c r="E236" s="199" t="s">
        <v>736</v>
      </c>
      <c r="F236" s="199" t="s">
        <v>737</v>
      </c>
      <c r="G236" s="185"/>
      <c r="H236" s="185"/>
      <c r="I236" s="188"/>
      <c r="J236" s="200">
        <f>BK236</f>
        <v>0</v>
      </c>
      <c r="K236" s="185"/>
      <c r="L236" s="190"/>
      <c r="M236" s="191"/>
      <c r="N236" s="192"/>
      <c r="O236" s="192"/>
      <c r="P236" s="193">
        <f>SUM(P237:P242)</f>
        <v>0</v>
      </c>
      <c r="Q236" s="192"/>
      <c r="R236" s="193">
        <f>SUM(R237:R242)</f>
        <v>2.4914162900000001</v>
      </c>
      <c r="S236" s="192"/>
      <c r="T236" s="194">
        <f>SUM(T237:T242)</f>
        <v>0</v>
      </c>
      <c r="AR236" s="195" t="s">
        <v>84</v>
      </c>
      <c r="AT236" s="196" t="s">
        <v>74</v>
      </c>
      <c r="AU236" s="196" t="s">
        <v>24</v>
      </c>
      <c r="AY236" s="195" t="s">
        <v>165</v>
      </c>
      <c r="BK236" s="197">
        <f>SUM(BK237:BK242)</f>
        <v>0</v>
      </c>
    </row>
    <row r="237" spans="2:65" s="1" customFormat="1" ht="31.5" customHeight="1">
      <c r="B237" s="40"/>
      <c r="C237" s="201" t="s">
        <v>738</v>
      </c>
      <c r="D237" s="201" t="s">
        <v>167</v>
      </c>
      <c r="E237" s="202" t="s">
        <v>739</v>
      </c>
      <c r="F237" s="203" t="s">
        <v>740</v>
      </c>
      <c r="G237" s="204" t="s">
        <v>170</v>
      </c>
      <c r="H237" s="205">
        <v>99.406999999999996</v>
      </c>
      <c r="I237" s="206"/>
      <c r="J237" s="207">
        <f>ROUND(I237*H237,2)</f>
        <v>0</v>
      </c>
      <c r="K237" s="203" t="s">
        <v>240</v>
      </c>
      <c r="L237" s="60"/>
      <c r="M237" s="208" t="s">
        <v>22</v>
      </c>
      <c r="N237" s="209" t="s">
        <v>46</v>
      </c>
      <c r="O237" s="41"/>
      <c r="P237" s="210">
        <f>O237*H237</f>
        <v>0</v>
      </c>
      <c r="Q237" s="210">
        <v>3.6700000000000001E-3</v>
      </c>
      <c r="R237" s="210">
        <f>Q237*H237</f>
        <v>0.36482368999999998</v>
      </c>
      <c r="S237" s="210">
        <v>0</v>
      </c>
      <c r="T237" s="211">
        <f>S237*H237</f>
        <v>0</v>
      </c>
      <c r="AR237" s="23" t="s">
        <v>229</v>
      </c>
      <c r="AT237" s="23" t="s">
        <v>167</v>
      </c>
      <c r="AU237" s="23" t="s">
        <v>84</v>
      </c>
      <c r="AY237" s="23" t="s">
        <v>165</v>
      </c>
      <c r="BE237" s="212">
        <f>IF(N237="základní",J237,0)</f>
        <v>0</v>
      </c>
      <c r="BF237" s="212">
        <f>IF(N237="snížená",J237,0)</f>
        <v>0</v>
      </c>
      <c r="BG237" s="212">
        <f>IF(N237="zákl. přenesená",J237,0)</f>
        <v>0</v>
      </c>
      <c r="BH237" s="212">
        <f>IF(N237="sníž. přenesená",J237,0)</f>
        <v>0</v>
      </c>
      <c r="BI237" s="212">
        <f>IF(N237="nulová",J237,0)</f>
        <v>0</v>
      </c>
      <c r="BJ237" s="23" t="s">
        <v>24</v>
      </c>
      <c r="BK237" s="212">
        <f>ROUND(I237*H237,2)</f>
        <v>0</v>
      </c>
      <c r="BL237" s="23" t="s">
        <v>229</v>
      </c>
      <c r="BM237" s="23" t="s">
        <v>741</v>
      </c>
    </row>
    <row r="238" spans="2:65" s="12" customFormat="1" ht="13.5">
      <c r="B238" s="227"/>
      <c r="C238" s="228"/>
      <c r="D238" s="229" t="s">
        <v>408</v>
      </c>
      <c r="E238" s="230" t="s">
        <v>22</v>
      </c>
      <c r="F238" s="231" t="s">
        <v>742</v>
      </c>
      <c r="G238" s="228"/>
      <c r="H238" s="232">
        <v>99.406999999999996</v>
      </c>
      <c r="I238" s="233"/>
      <c r="J238" s="228"/>
      <c r="K238" s="228"/>
      <c r="L238" s="234"/>
      <c r="M238" s="235"/>
      <c r="N238" s="236"/>
      <c r="O238" s="236"/>
      <c r="P238" s="236"/>
      <c r="Q238" s="236"/>
      <c r="R238" s="236"/>
      <c r="S238" s="236"/>
      <c r="T238" s="237"/>
      <c r="AT238" s="238" t="s">
        <v>408</v>
      </c>
      <c r="AU238" s="238" t="s">
        <v>84</v>
      </c>
      <c r="AV238" s="12" t="s">
        <v>84</v>
      </c>
      <c r="AW238" s="12" t="s">
        <v>39</v>
      </c>
      <c r="AX238" s="12" t="s">
        <v>24</v>
      </c>
      <c r="AY238" s="238" t="s">
        <v>165</v>
      </c>
    </row>
    <row r="239" spans="2:65" s="1" customFormat="1" ht="31.5" customHeight="1">
      <c r="B239" s="40"/>
      <c r="C239" s="213" t="s">
        <v>743</v>
      </c>
      <c r="D239" s="213" t="s">
        <v>224</v>
      </c>
      <c r="E239" s="214" t="s">
        <v>744</v>
      </c>
      <c r="F239" s="215" t="s">
        <v>745</v>
      </c>
      <c r="G239" s="216" t="s">
        <v>170</v>
      </c>
      <c r="H239" s="217">
        <v>109.348</v>
      </c>
      <c r="I239" s="218"/>
      <c r="J239" s="219">
        <f>ROUND(I239*H239,2)</f>
        <v>0</v>
      </c>
      <c r="K239" s="215" t="s">
        <v>240</v>
      </c>
      <c r="L239" s="220"/>
      <c r="M239" s="221" t="s">
        <v>22</v>
      </c>
      <c r="N239" s="222" t="s">
        <v>46</v>
      </c>
      <c r="O239" s="41"/>
      <c r="P239" s="210">
        <f>O239*H239</f>
        <v>0</v>
      </c>
      <c r="Q239" s="210">
        <v>1.9199999999999998E-2</v>
      </c>
      <c r="R239" s="210">
        <f>Q239*H239</f>
        <v>2.0994815999999998</v>
      </c>
      <c r="S239" s="210">
        <v>0</v>
      </c>
      <c r="T239" s="211">
        <f>S239*H239</f>
        <v>0</v>
      </c>
      <c r="AR239" s="23" t="s">
        <v>296</v>
      </c>
      <c r="AT239" s="23" t="s">
        <v>224</v>
      </c>
      <c r="AU239" s="23" t="s">
        <v>84</v>
      </c>
      <c r="AY239" s="23" t="s">
        <v>165</v>
      </c>
      <c r="BE239" s="212">
        <f>IF(N239="základní",J239,0)</f>
        <v>0</v>
      </c>
      <c r="BF239" s="212">
        <f>IF(N239="snížená",J239,0)</f>
        <v>0</v>
      </c>
      <c r="BG239" s="212">
        <f>IF(N239="zákl. přenesená",J239,0)</f>
        <v>0</v>
      </c>
      <c r="BH239" s="212">
        <f>IF(N239="sníž. přenesená",J239,0)</f>
        <v>0</v>
      </c>
      <c r="BI239" s="212">
        <f>IF(N239="nulová",J239,0)</f>
        <v>0</v>
      </c>
      <c r="BJ239" s="23" t="s">
        <v>24</v>
      </c>
      <c r="BK239" s="212">
        <f>ROUND(I239*H239,2)</f>
        <v>0</v>
      </c>
      <c r="BL239" s="23" t="s">
        <v>229</v>
      </c>
      <c r="BM239" s="23" t="s">
        <v>746</v>
      </c>
    </row>
    <row r="240" spans="2:65" s="12" customFormat="1" ht="13.5">
      <c r="B240" s="227"/>
      <c r="C240" s="228"/>
      <c r="D240" s="229" t="s">
        <v>408</v>
      </c>
      <c r="E240" s="230" t="s">
        <v>22</v>
      </c>
      <c r="F240" s="231" t="s">
        <v>747</v>
      </c>
      <c r="G240" s="228"/>
      <c r="H240" s="232">
        <v>109.348</v>
      </c>
      <c r="I240" s="233"/>
      <c r="J240" s="228"/>
      <c r="K240" s="228"/>
      <c r="L240" s="234"/>
      <c r="M240" s="235"/>
      <c r="N240" s="236"/>
      <c r="O240" s="236"/>
      <c r="P240" s="236"/>
      <c r="Q240" s="236"/>
      <c r="R240" s="236"/>
      <c r="S240" s="236"/>
      <c r="T240" s="237"/>
      <c r="AT240" s="238" t="s">
        <v>408</v>
      </c>
      <c r="AU240" s="238" t="s">
        <v>84</v>
      </c>
      <c r="AV240" s="12" t="s">
        <v>84</v>
      </c>
      <c r="AW240" s="12" t="s">
        <v>39</v>
      </c>
      <c r="AX240" s="12" t="s">
        <v>24</v>
      </c>
      <c r="AY240" s="238" t="s">
        <v>165</v>
      </c>
    </row>
    <row r="241" spans="2:65" s="1" customFormat="1" ht="22.5" customHeight="1">
      <c r="B241" s="40"/>
      <c r="C241" s="201" t="s">
        <v>748</v>
      </c>
      <c r="D241" s="201" t="s">
        <v>167</v>
      </c>
      <c r="E241" s="202" t="s">
        <v>749</v>
      </c>
      <c r="F241" s="203" t="s">
        <v>750</v>
      </c>
      <c r="G241" s="204" t="s">
        <v>170</v>
      </c>
      <c r="H241" s="205">
        <v>90.37</v>
      </c>
      <c r="I241" s="206"/>
      <c r="J241" s="207">
        <f>ROUND(I241*H241,2)</f>
        <v>0</v>
      </c>
      <c r="K241" s="203" t="s">
        <v>240</v>
      </c>
      <c r="L241" s="60"/>
      <c r="M241" s="208" t="s">
        <v>22</v>
      </c>
      <c r="N241" s="209" t="s">
        <v>46</v>
      </c>
      <c r="O241" s="41"/>
      <c r="P241" s="210">
        <f>O241*H241</f>
        <v>0</v>
      </c>
      <c r="Q241" s="210">
        <v>2.9999999999999997E-4</v>
      </c>
      <c r="R241" s="210">
        <f>Q241*H241</f>
        <v>2.7111E-2</v>
      </c>
      <c r="S241" s="210">
        <v>0</v>
      </c>
      <c r="T241" s="211">
        <f>S241*H241</f>
        <v>0</v>
      </c>
      <c r="AR241" s="23" t="s">
        <v>229</v>
      </c>
      <c r="AT241" s="23" t="s">
        <v>167</v>
      </c>
      <c r="AU241" s="23" t="s">
        <v>84</v>
      </c>
      <c r="AY241" s="23" t="s">
        <v>165</v>
      </c>
      <c r="BE241" s="212">
        <f>IF(N241="základní",J241,0)</f>
        <v>0</v>
      </c>
      <c r="BF241" s="212">
        <f>IF(N241="snížená",J241,0)</f>
        <v>0</v>
      </c>
      <c r="BG241" s="212">
        <f>IF(N241="zákl. přenesená",J241,0)</f>
        <v>0</v>
      </c>
      <c r="BH241" s="212">
        <f>IF(N241="sníž. přenesená",J241,0)</f>
        <v>0</v>
      </c>
      <c r="BI241" s="212">
        <f>IF(N241="nulová",J241,0)</f>
        <v>0</v>
      </c>
      <c r="BJ241" s="23" t="s">
        <v>24</v>
      </c>
      <c r="BK241" s="212">
        <f>ROUND(I241*H241,2)</f>
        <v>0</v>
      </c>
      <c r="BL241" s="23" t="s">
        <v>229</v>
      </c>
      <c r="BM241" s="23" t="s">
        <v>751</v>
      </c>
    </row>
    <row r="242" spans="2:65" s="1" customFormat="1" ht="22.5" customHeight="1">
      <c r="B242" s="40"/>
      <c r="C242" s="201" t="s">
        <v>752</v>
      </c>
      <c r="D242" s="201" t="s">
        <v>167</v>
      </c>
      <c r="E242" s="202" t="s">
        <v>753</v>
      </c>
      <c r="F242" s="203" t="s">
        <v>754</v>
      </c>
      <c r="G242" s="204" t="s">
        <v>755</v>
      </c>
      <c r="H242" s="257"/>
      <c r="I242" s="206"/>
      <c r="J242" s="207">
        <f>ROUND(I242*H242,2)</f>
        <v>0</v>
      </c>
      <c r="K242" s="203" t="s">
        <v>240</v>
      </c>
      <c r="L242" s="60"/>
      <c r="M242" s="208" t="s">
        <v>22</v>
      </c>
      <c r="N242" s="209" t="s">
        <v>46</v>
      </c>
      <c r="O242" s="41"/>
      <c r="P242" s="210">
        <f>O242*H242</f>
        <v>0</v>
      </c>
      <c r="Q242" s="210">
        <v>0</v>
      </c>
      <c r="R242" s="210">
        <f>Q242*H242</f>
        <v>0</v>
      </c>
      <c r="S242" s="210">
        <v>0</v>
      </c>
      <c r="T242" s="211">
        <f>S242*H242</f>
        <v>0</v>
      </c>
      <c r="AR242" s="23" t="s">
        <v>229</v>
      </c>
      <c r="AT242" s="23" t="s">
        <v>167</v>
      </c>
      <c r="AU242" s="23" t="s">
        <v>84</v>
      </c>
      <c r="AY242" s="23" t="s">
        <v>165</v>
      </c>
      <c r="BE242" s="212">
        <f>IF(N242="základní",J242,0)</f>
        <v>0</v>
      </c>
      <c r="BF242" s="212">
        <f>IF(N242="snížená",J242,0)</f>
        <v>0</v>
      </c>
      <c r="BG242" s="212">
        <f>IF(N242="zákl. přenesená",J242,0)</f>
        <v>0</v>
      </c>
      <c r="BH242" s="212">
        <f>IF(N242="sníž. přenesená",J242,0)</f>
        <v>0</v>
      </c>
      <c r="BI242" s="212">
        <f>IF(N242="nulová",J242,0)</f>
        <v>0</v>
      </c>
      <c r="BJ242" s="23" t="s">
        <v>24</v>
      </c>
      <c r="BK242" s="212">
        <f>ROUND(I242*H242,2)</f>
        <v>0</v>
      </c>
      <c r="BL242" s="23" t="s">
        <v>229</v>
      </c>
      <c r="BM242" s="23" t="s">
        <v>756</v>
      </c>
    </row>
    <row r="243" spans="2:65" s="11" customFormat="1" ht="29.85" customHeight="1">
      <c r="B243" s="184"/>
      <c r="C243" s="185"/>
      <c r="D243" s="198" t="s">
        <v>74</v>
      </c>
      <c r="E243" s="199" t="s">
        <v>757</v>
      </c>
      <c r="F243" s="199" t="s">
        <v>758</v>
      </c>
      <c r="G243" s="185"/>
      <c r="H243" s="185"/>
      <c r="I243" s="188"/>
      <c r="J243" s="200">
        <f>BK243</f>
        <v>0</v>
      </c>
      <c r="K243" s="185"/>
      <c r="L243" s="190"/>
      <c r="M243" s="191"/>
      <c r="N243" s="192"/>
      <c r="O243" s="192"/>
      <c r="P243" s="193">
        <f>SUM(P244:P250)</f>
        <v>0</v>
      </c>
      <c r="Q243" s="192"/>
      <c r="R243" s="193">
        <f>SUM(R244:R250)</f>
        <v>2.0029848000000001</v>
      </c>
      <c r="S243" s="192"/>
      <c r="T243" s="194">
        <f>SUM(T244:T250)</f>
        <v>0</v>
      </c>
      <c r="AR243" s="195" t="s">
        <v>84</v>
      </c>
      <c r="AT243" s="196" t="s">
        <v>74</v>
      </c>
      <c r="AU243" s="196" t="s">
        <v>24</v>
      </c>
      <c r="AY243" s="195" t="s">
        <v>165</v>
      </c>
      <c r="BK243" s="197">
        <f>SUM(BK244:BK250)</f>
        <v>0</v>
      </c>
    </row>
    <row r="244" spans="2:65" s="1" customFormat="1" ht="31.5" customHeight="1">
      <c r="B244" s="40"/>
      <c r="C244" s="201" t="s">
        <v>759</v>
      </c>
      <c r="D244" s="201" t="s">
        <v>167</v>
      </c>
      <c r="E244" s="202" t="s">
        <v>760</v>
      </c>
      <c r="F244" s="203" t="s">
        <v>761</v>
      </c>
      <c r="G244" s="204" t="s">
        <v>170</v>
      </c>
      <c r="H244" s="205">
        <v>122.31</v>
      </c>
      <c r="I244" s="206"/>
      <c r="J244" s="207">
        <f>ROUND(I244*H244,2)</f>
        <v>0</v>
      </c>
      <c r="K244" s="203" t="s">
        <v>240</v>
      </c>
      <c r="L244" s="60"/>
      <c r="M244" s="208" t="s">
        <v>22</v>
      </c>
      <c r="N244" s="209" t="s">
        <v>46</v>
      </c>
      <c r="O244" s="41"/>
      <c r="P244" s="210">
        <f>O244*H244</f>
        <v>0</v>
      </c>
      <c r="Q244" s="210">
        <v>3.0000000000000001E-3</v>
      </c>
      <c r="R244" s="210">
        <f>Q244*H244</f>
        <v>0.36693000000000003</v>
      </c>
      <c r="S244" s="210">
        <v>0</v>
      </c>
      <c r="T244" s="211">
        <f>S244*H244</f>
        <v>0</v>
      </c>
      <c r="AR244" s="23" t="s">
        <v>229</v>
      </c>
      <c r="AT244" s="23" t="s">
        <v>167</v>
      </c>
      <c r="AU244" s="23" t="s">
        <v>84</v>
      </c>
      <c r="AY244" s="23" t="s">
        <v>165</v>
      </c>
      <c r="BE244" s="212">
        <f>IF(N244="základní",J244,0)</f>
        <v>0</v>
      </c>
      <c r="BF244" s="212">
        <f>IF(N244="snížená",J244,0)</f>
        <v>0</v>
      </c>
      <c r="BG244" s="212">
        <f>IF(N244="zákl. přenesená",J244,0)</f>
        <v>0</v>
      </c>
      <c r="BH244" s="212">
        <f>IF(N244="sníž. přenesená",J244,0)</f>
        <v>0</v>
      </c>
      <c r="BI244" s="212">
        <f>IF(N244="nulová",J244,0)</f>
        <v>0</v>
      </c>
      <c r="BJ244" s="23" t="s">
        <v>24</v>
      </c>
      <c r="BK244" s="212">
        <f>ROUND(I244*H244,2)</f>
        <v>0</v>
      </c>
      <c r="BL244" s="23" t="s">
        <v>229</v>
      </c>
      <c r="BM244" s="23" t="s">
        <v>762</v>
      </c>
    </row>
    <row r="245" spans="2:65" s="1" customFormat="1" ht="22.5" customHeight="1">
      <c r="B245" s="40"/>
      <c r="C245" s="213" t="s">
        <v>763</v>
      </c>
      <c r="D245" s="213" t="s">
        <v>224</v>
      </c>
      <c r="E245" s="214" t="s">
        <v>764</v>
      </c>
      <c r="F245" s="215" t="s">
        <v>765</v>
      </c>
      <c r="G245" s="216" t="s">
        <v>170</v>
      </c>
      <c r="H245" s="217">
        <v>134.541</v>
      </c>
      <c r="I245" s="218"/>
      <c r="J245" s="219">
        <f>ROUND(I245*H245,2)</f>
        <v>0</v>
      </c>
      <c r="K245" s="215" t="s">
        <v>240</v>
      </c>
      <c r="L245" s="220"/>
      <c r="M245" s="221" t="s">
        <v>22</v>
      </c>
      <c r="N245" s="222" t="s">
        <v>46</v>
      </c>
      <c r="O245" s="41"/>
      <c r="P245" s="210">
        <f>O245*H245</f>
        <v>0</v>
      </c>
      <c r="Q245" s="210">
        <v>1.18E-2</v>
      </c>
      <c r="R245" s="210">
        <f>Q245*H245</f>
        <v>1.5875838</v>
      </c>
      <c r="S245" s="210">
        <v>0</v>
      </c>
      <c r="T245" s="211">
        <f>S245*H245</f>
        <v>0</v>
      </c>
      <c r="AR245" s="23" t="s">
        <v>296</v>
      </c>
      <c r="AT245" s="23" t="s">
        <v>224</v>
      </c>
      <c r="AU245" s="23" t="s">
        <v>84</v>
      </c>
      <c r="AY245" s="23" t="s">
        <v>165</v>
      </c>
      <c r="BE245" s="212">
        <f>IF(N245="základní",J245,0)</f>
        <v>0</v>
      </c>
      <c r="BF245" s="212">
        <f>IF(N245="snížená",J245,0)</f>
        <v>0</v>
      </c>
      <c r="BG245" s="212">
        <f>IF(N245="zákl. přenesená",J245,0)</f>
        <v>0</v>
      </c>
      <c r="BH245" s="212">
        <f>IF(N245="sníž. přenesená",J245,0)</f>
        <v>0</v>
      </c>
      <c r="BI245" s="212">
        <f>IF(N245="nulová",J245,0)</f>
        <v>0</v>
      </c>
      <c r="BJ245" s="23" t="s">
        <v>24</v>
      </c>
      <c r="BK245" s="212">
        <f>ROUND(I245*H245,2)</f>
        <v>0</v>
      </c>
      <c r="BL245" s="23" t="s">
        <v>229</v>
      </c>
      <c r="BM245" s="23" t="s">
        <v>766</v>
      </c>
    </row>
    <row r="246" spans="2:65" s="12" customFormat="1" ht="13.5">
      <c r="B246" s="227"/>
      <c r="C246" s="228"/>
      <c r="D246" s="229" t="s">
        <v>408</v>
      </c>
      <c r="E246" s="230" t="s">
        <v>22</v>
      </c>
      <c r="F246" s="231" t="s">
        <v>767</v>
      </c>
      <c r="G246" s="228"/>
      <c r="H246" s="232">
        <v>134.541</v>
      </c>
      <c r="I246" s="233"/>
      <c r="J246" s="228"/>
      <c r="K246" s="228"/>
      <c r="L246" s="234"/>
      <c r="M246" s="235"/>
      <c r="N246" s="236"/>
      <c r="O246" s="236"/>
      <c r="P246" s="236"/>
      <c r="Q246" s="236"/>
      <c r="R246" s="236"/>
      <c r="S246" s="236"/>
      <c r="T246" s="237"/>
      <c r="AT246" s="238" t="s">
        <v>408</v>
      </c>
      <c r="AU246" s="238" t="s">
        <v>84</v>
      </c>
      <c r="AV246" s="12" t="s">
        <v>84</v>
      </c>
      <c r="AW246" s="12" t="s">
        <v>39</v>
      </c>
      <c r="AX246" s="12" t="s">
        <v>24</v>
      </c>
      <c r="AY246" s="238" t="s">
        <v>165</v>
      </c>
    </row>
    <row r="247" spans="2:65" s="1" customFormat="1" ht="22.5" customHeight="1">
      <c r="B247" s="40"/>
      <c r="C247" s="201" t="s">
        <v>768</v>
      </c>
      <c r="D247" s="201" t="s">
        <v>167</v>
      </c>
      <c r="E247" s="202" t="s">
        <v>769</v>
      </c>
      <c r="F247" s="203" t="s">
        <v>770</v>
      </c>
      <c r="G247" s="204" t="s">
        <v>190</v>
      </c>
      <c r="H247" s="205">
        <v>45.3</v>
      </c>
      <c r="I247" s="206"/>
      <c r="J247" s="207">
        <f>ROUND(I247*H247,2)</f>
        <v>0</v>
      </c>
      <c r="K247" s="203" t="s">
        <v>240</v>
      </c>
      <c r="L247" s="60"/>
      <c r="M247" s="208" t="s">
        <v>22</v>
      </c>
      <c r="N247" s="209" t="s">
        <v>46</v>
      </c>
      <c r="O247" s="41"/>
      <c r="P247" s="210">
        <f>O247*H247</f>
        <v>0</v>
      </c>
      <c r="Q247" s="210">
        <v>2.5999999999999998E-4</v>
      </c>
      <c r="R247" s="210">
        <f>Q247*H247</f>
        <v>1.1777999999999999E-2</v>
      </c>
      <c r="S247" s="210">
        <v>0</v>
      </c>
      <c r="T247" s="211">
        <f>S247*H247</f>
        <v>0</v>
      </c>
      <c r="AR247" s="23" t="s">
        <v>229</v>
      </c>
      <c r="AT247" s="23" t="s">
        <v>167</v>
      </c>
      <c r="AU247" s="23" t="s">
        <v>84</v>
      </c>
      <c r="AY247" s="23" t="s">
        <v>165</v>
      </c>
      <c r="BE247" s="212">
        <f>IF(N247="základní",J247,0)</f>
        <v>0</v>
      </c>
      <c r="BF247" s="212">
        <f>IF(N247="snížená",J247,0)</f>
        <v>0</v>
      </c>
      <c r="BG247" s="212">
        <f>IF(N247="zákl. přenesená",J247,0)</f>
        <v>0</v>
      </c>
      <c r="BH247" s="212">
        <f>IF(N247="sníž. přenesená",J247,0)</f>
        <v>0</v>
      </c>
      <c r="BI247" s="212">
        <f>IF(N247="nulová",J247,0)</f>
        <v>0</v>
      </c>
      <c r="BJ247" s="23" t="s">
        <v>24</v>
      </c>
      <c r="BK247" s="212">
        <f>ROUND(I247*H247,2)</f>
        <v>0</v>
      </c>
      <c r="BL247" s="23" t="s">
        <v>229</v>
      </c>
      <c r="BM247" s="23" t="s">
        <v>771</v>
      </c>
    </row>
    <row r="248" spans="2:65" s="12" customFormat="1" ht="13.5">
      <c r="B248" s="227"/>
      <c r="C248" s="228"/>
      <c r="D248" s="229" t="s">
        <v>408</v>
      </c>
      <c r="E248" s="230" t="s">
        <v>22</v>
      </c>
      <c r="F248" s="231" t="s">
        <v>772</v>
      </c>
      <c r="G248" s="228"/>
      <c r="H248" s="232">
        <v>45.3</v>
      </c>
      <c r="I248" s="233"/>
      <c r="J248" s="228"/>
      <c r="K248" s="228"/>
      <c r="L248" s="234"/>
      <c r="M248" s="235"/>
      <c r="N248" s="236"/>
      <c r="O248" s="236"/>
      <c r="P248" s="236"/>
      <c r="Q248" s="236"/>
      <c r="R248" s="236"/>
      <c r="S248" s="236"/>
      <c r="T248" s="237"/>
      <c r="AT248" s="238" t="s">
        <v>408</v>
      </c>
      <c r="AU248" s="238" t="s">
        <v>84</v>
      </c>
      <c r="AV248" s="12" t="s">
        <v>84</v>
      </c>
      <c r="AW248" s="12" t="s">
        <v>39</v>
      </c>
      <c r="AX248" s="12" t="s">
        <v>24</v>
      </c>
      <c r="AY248" s="238" t="s">
        <v>165</v>
      </c>
    </row>
    <row r="249" spans="2:65" s="1" customFormat="1" ht="22.5" customHeight="1">
      <c r="B249" s="40"/>
      <c r="C249" s="201" t="s">
        <v>773</v>
      </c>
      <c r="D249" s="201" t="s">
        <v>167</v>
      </c>
      <c r="E249" s="202" t="s">
        <v>774</v>
      </c>
      <c r="F249" s="203" t="s">
        <v>775</v>
      </c>
      <c r="G249" s="204" t="s">
        <v>170</v>
      </c>
      <c r="H249" s="205">
        <v>122.31</v>
      </c>
      <c r="I249" s="206"/>
      <c r="J249" s="207">
        <f>ROUND(I249*H249,2)</f>
        <v>0</v>
      </c>
      <c r="K249" s="203" t="s">
        <v>240</v>
      </c>
      <c r="L249" s="60"/>
      <c r="M249" s="208" t="s">
        <v>22</v>
      </c>
      <c r="N249" s="209" t="s">
        <v>46</v>
      </c>
      <c r="O249" s="41"/>
      <c r="P249" s="210">
        <f>O249*H249</f>
        <v>0</v>
      </c>
      <c r="Q249" s="210">
        <v>2.9999999999999997E-4</v>
      </c>
      <c r="R249" s="210">
        <f>Q249*H249</f>
        <v>3.6692999999999996E-2</v>
      </c>
      <c r="S249" s="210">
        <v>0</v>
      </c>
      <c r="T249" s="211">
        <f>S249*H249</f>
        <v>0</v>
      </c>
      <c r="AR249" s="23" t="s">
        <v>229</v>
      </c>
      <c r="AT249" s="23" t="s">
        <v>167</v>
      </c>
      <c r="AU249" s="23" t="s">
        <v>84</v>
      </c>
      <c r="AY249" s="23" t="s">
        <v>165</v>
      </c>
      <c r="BE249" s="212">
        <f>IF(N249="základní",J249,0)</f>
        <v>0</v>
      </c>
      <c r="BF249" s="212">
        <f>IF(N249="snížená",J249,0)</f>
        <v>0</v>
      </c>
      <c r="BG249" s="212">
        <f>IF(N249="zákl. přenesená",J249,0)</f>
        <v>0</v>
      </c>
      <c r="BH249" s="212">
        <f>IF(N249="sníž. přenesená",J249,0)</f>
        <v>0</v>
      </c>
      <c r="BI249" s="212">
        <f>IF(N249="nulová",J249,0)</f>
        <v>0</v>
      </c>
      <c r="BJ249" s="23" t="s">
        <v>24</v>
      </c>
      <c r="BK249" s="212">
        <f>ROUND(I249*H249,2)</f>
        <v>0</v>
      </c>
      <c r="BL249" s="23" t="s">
        <v>229</v>
      </c>
      <c r="BM249" s="23" t="s">
        <v>776</v>
      </c>
    </row>
    <row r="250" spans="2:65" s="1" customFormat="1" ht="22.5" customHeight="1">
      <c r="B250" s="40"/>
      <c r="C250" s="201" t="s">
        <v>777</v>
      </c>
      <c r="D250" s="201" t="s">
        <v>167</v>
      </c>
      <c r="E250" s="202" t="s">
        <v>778</v>
      </c>
      <c r="F250" s="203" t="s">
        <v>779</v>
      </c>
      <c r="G250" s="204" t="s">
        <v>755</v>
      </c>
      <c r="H250" s="257"/>
      <c r="I250" s="206"/>
      <c r="J250" s="207">
        <f>ROUND(I250*H250,2)</f>
        <v>0</v>
      </c>
      <c r="K250" s="203" t="s">
        <v>240</v>
      </c>
      <c r="L250" s="60"/>
      <c r="M250" s="208" t="s">
        <v>22</v>
      </c>
      <c r="N250" s="223" t="s">
        <v>46</v>
      </c>
      <c r="O250" s="224"/>
      <c r="P250" s="225">
        <f>O250*H250</f>
        <v>0</v>
      </c>
      <c r="Q250" s="225">
        <v>0</v>
      </c>
      <c r="R250" s="225">
        <f>Q250*H250</f>
        <v>0</v>
      </c>
      <c r="S250" s="225">
        <v>0</v>
      </c>
      <c r="T250" s="226">
        <f>S250*H250</f>
        <v>0</v>
      </c>
      <c r="AR250" s="23" t="s">
        <v>229</v>
      </c>
      <c r="AT250" s="23" t="s">
        <v>167</v>
      </c>
      <c r="AU250" s="23" t="s">
        <v>84</v>
      </c>
      <c r="AY250" s="23" t="s">
        <v>165</v>
      </c>
      <c r="BE250" s="212">
        <f>IF(N250="základní",J250,0)</f>
        <v>0</v>
      </c>
      <c r="BF250" s="212">
        <f>IF(N250="snížená",J250,0)</f>
        <v>0</v>
      </c>
      <c r="BG250" s="212">
        <f>IF(N250="zákl. přenesená",J250,0)</f>
        <v>0</v>
      </c>
      <c r="BH250" s="212">
        <f>IF(N250="sníž. přenesená",J250,0)</f>
        <v>0</v>
      </c>
      <c r="BI250" s="212">
        <f>IF(N250="nulová",J250,0)</f>
        <v>0</v>
      </c>
      <c r="BJ250" s="23" t="s">
        <v>24</v>
      </c>
      <c r="BK250" s="212">
        <f>ROUND(I250*H250,2)</f>
        <v>0</v>
      </c>
      <c r="BL250" s="23" t="s">
        <v>229</v>
      </c>
      <c r="BM250" s="23" t="s">
        <v>780</v>
      </c>
    </row>
    <row r="251" spans="2:65" s="1" customFormat="1" ht="6.95" customHeight="1">
      <c r="B251" s="55"/>
      <c r="C251" s="56"/>
      <c r="D251" s="56"/>
      <c r="E251" s="56"/>
      <c r="F251" s="56"/>
      <c r="G251" s="56"/>
      <c r="H251" s="56"/>
      <c r="I251" s="147"/>
      <c r="J251" s="56"/>
      <c r="K251" s="56"/>
      <c r="L251" s="60"/>
    </row>
  </sheetData>
  <sheetProtection password="CC35" sheet="1" objects="1" scenarios="1" formatCells="0" formatColumns="0" formatRows="0" sort="0" autoFilter="0"/>
  <autoFilter ref="C88:K250"/>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90</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781</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ROUND(J90,2)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ROUND(SUM(BE90:BE196), 2)</f>
        <v>0</v>
      </c>
      <c r="G30" s="41"/>
      <c r="H30" s="41"/>
      <c r="I30" s="139">
        <v>0.21</v>
      </c>
      <c r="J30" s="138">
        <f>ROUND(ROUND((SUM(BE90:BE196)), 2)*I30, 2)</f>
        <v>0</v>
      </c>
      <c r="K30" s="44"/>
    </row>
    <row r="31" spans="2:11" s="1" customFormat="1" ht="14.45" customHeight="1">
      <c r="B31" s="40"/>
      <c r="C31" s="41"/>
      <c r="D31" s="41"/>
      <c r="E31" s="48" t="s">
        <v>47</v>
      </c>
      <c r="F31" s="138">
        <f>ROUND(SUM(BF90:BF196), 2)</f>
        <v>0</v>
      </c>
      <c r="G31" s="41"/>
      <c r="H31" s="41"/>
      <c r="I31" s="139">
        <v>0.15</v>
      </c>
      <c r="J31" s="138">
        <f>ROUND(ROUND((SUM(BF90:BF196)), 2)*I31, 2)</f>
        <v>0</v>
      </c>
      <c r="K31" s="44"/>
    </row>
    <row r="32" spans="2:11" s="1" customFormat="1" ht="14.45" hidden="1" customHeight="1">
      <c r="B32" s="40"/>
      <c r="C32" s="41"/>
      <c r="D32" s="41"/>
      <c r="E32" s="48" t="s">
        <v>48</v>
      </c>
      <c r="F32" s="138">
        <f>ROUND(SUM(BG90:BG196), 2)</f>
        <v>0</v>
      </c>
      <c r="G32" s="41"/>
      <c r="H32" s="41"/>
      <c r="I32" s="139">
        <v>0.21</v>
      </c>
      <c r="J32" s="138">
        <v>0</v>
      </c>
      <c r="K32" s="44"/>
    </row>
    <row r="33" spans="2:11" s="1" customFormat="1" ht="14.45" hidden="1" customHeight="1">
      <c r="B33" s="40"/>
      <c r="C33" s="41"/>
      <c r="D33" s="41"/>
      <c r="E33" s="48" t="s">
        <v>49</v>
      </c>
      <c r="F33" s="138">
        <f>ROUND(SUM(BH90:BH196), 2)</f>
        <v>0</v>
      </c>
      <c r="G33" s="41"/>
      <c r="H33" s="41"/>
      <c r="I33" s="139">
        <v>0.15</v>
      </c>
      <c r="J33" s="138">
        <v>0</v>
      </c>
      <c r="K33" s="44"/>
    </row>
    <row r="34" spans="2:11" s="1" customFormat="1" ht="14.45" hidden="1" customHeight="1">
      <c r="B34" s="40"/>
      <c r="C34" s="41"/>
      <c r="D34" s="41"/>
      <c r="E34" s="48" t="s">
        <v>50</v>
      </c>
      <c r="F34" s="138">
        <f>ROUND(SUM(BI90:BI196),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03 - UZ - SO-03-UZNATELNÉ NÁKLADY-Aktivační a dosazovací nádrže</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J90</f>
        <v>0</v>
      </c>
      <c r="K56" s="44"/>
      <c r="AU56" s="23" t="s">
        <v>142</v>
      </c>
    </row>
    <row r="57" spans="2:47" s="8" customFormat="1" ht="24.95" customHeight="1">
      <c r="B57" s="157"/>
      <c r="C57" s="158"/>
      <c r="D57" s="159" t="s">
        <v>392</v>
      </c>
      <c r="E57" s="160"/>
      <c r="F57" s="160"/>
      <c r="G57" s="160"/>
      <c r="H57" s="160"/>
      <c r="I57" s="161"/>
      <c r="J57" s="162">
        <f>J91</f>
        <v>0</v>
      </c>
      <c r="K57" s="163"/>
    </row>
    <row r="58" spans="2:47" s="9" customFormat="1" ht="19.899999999999999" customHeight="1">
      <c r="B58" s="164"/>
      <c r="C58" s="165"/>
      <c r="D58" s="166" t="s">
        <v>393</v>
      </c>
      <c r="E58" s="167"/>
      <c r="F58" s="167"/>
      <c r="G58" s="167"/>
      <c r="H58" s="167"/>
      <c r="I58" s="168"/>
      <c r="J58" s="169">
        <f>J92</f>
        <v>0</v>
      </c>
      <c r="K58" s="170"/>
    </row>
    <row r="59" spans="2:47" s="9" customFormat="1" ht="19.899999999999999" customHeight="1">
      <c r="B59" s="164"/>
      <c r="C59" s="165"/>
      <c r="D59" s="166" t="s">
        <v>782</v>
      </c>
      <c r="E59" s="167"/>
      <c r="F59" s="167"/>
      <c r="G59" s="167"/>
      <c r="H59" s="167"/>
      <c r="I59" s="168"/>
      <c r="J59" s="169">
        <f>J118</f>
        <v>0</v>
      </c>
      <c r="K59" s="170"/>
    </row>
    <row r="60" spans="2:47" s="9" customFormat="1" ht="19.899999999999999" customHeight="1">
      <c r="B60" s="164"/>
      <c r="C60" s="165"/>
      <c r="D60" s="166" t="s">
        <v>394</v>
      </c>
      <c r="E60" s="167"/>
      <c r="F60" s="167"/>
      <c r="G60" s="167"/>
      <c r="H60" s="167"/>
      <c r="I60" s="168"/>
      <c r="J60" s="169">
        <f>J126</f>
        <v>0</v>
      </c>
      <c r="K60" s="170"/>
    </row>
    <row r="61" spans="2:47" s="9" customFormat="1" ht="19.899999999999999" customHeight="1">
      <c r="B61" s="164"/>
      <c r="C61" s="165"/>
      <c r="D61" s="166" t="s">
        <v>395</v>
      </c>
      <c r="E61" s="167"/>
      <c r="F61" s="167"/>
      <c r="G61" s="167"/>
      <c r="H61" s="167"/>
      <c r="I61" s="168"/>
      <c r="J61" s="169">
        <f>J135</f>
        <v>0</v>
      </c>
      <c r="K61" s="170"/>
    </row>
    <row r="62" spans="2:47" s="9" customFormat="1" ht="19.899999999999999" customHeight="1">
      <c r="B62" s="164"/>
      <c r="C62" s="165"/>
      <c r="D62" s="166" t="s">
        <v>783</v>
      </c>
      <c r="E62" s="167"/>
      <c r="F62" s="167"/>
      <c r="G62" s="167"/>
      <c r="H62" s="167"/>
      <c r="I62" s="168"/>
      <c r="J62" s="169">
        <f>J137</f>
        <v>0</v>
      </c>
      <c r="K62" s="170"/>
    </row>
    <row r="63" spans="2:47" s="9" customFormat="1" ht="19.899999999999999" customHeight="1">
      <c r="B63" s="164"/>
      <c r="C63" s="165"/>
      <c r="D63" s="166" t="s">
        <v>396</v>
      </c>
      <c r="E63" s="167"/>
      <c r="F63" s="167"/>
      <c r="G63" s="167"/>
      <c r="H63" s="167"/>
      <c r="I63" s="168"/>
      <c r="J63" s="169">
        <f>J139</f>
        <v>0</v>
      </c>
      <c r="K63" s="170"/>
    </row>
    <row r="64" spans="2:47" s="9" customFormat="1" ht="19.899999999999999" customHeight="1">
      <c r="B64" s="164"/>
      <c r="C64" s="165"/>
      <c r="D64" s="166" t="s">
        <v>784</v>
      </c>
      <c r="E64" s="167"/>
      <c r="F64" s="167"/>
      <c r="G64" s="167"/>
      <c r="H64" s="167"/>
      <c r="I64" s="168"/>
      <c r="J64" s="169">
        <f>J147</f>
        <v>0</v>
      </c>
      <c r="K64" s="170"/>
    </row>
    <row r="65" spans="2:12" s="9" customFormat="1" ht="19.899999999999999" customHeight="1">
      <c r="B65" s="164"/>
      <c r="C65" s="165"/>
      <c r="D65" s="166" t="s">
        <v>397</v>
      </c>
      <c r="E65" s="167"/>
      <c r="F65" s="167"/>
      <c r="G65" s="167"/>
      <c r="H65" s="167"/>
      <c r="I65" s="168"/>
      <c r="J65" s="169">
        <f>J167</f>
        <v>0</v>
      </c>
      <c r="K65" s="170"/>
    </row>
    <row r="66" spans="2:12" s="9" customFormat="1" ht="19.899999999999999" customHeight="1">
      <c r="B66" s="164"/>
      <c r="C66" s="165"/>
      <c r="D66" s="166" t="s">
        <v>785</v>
      </c>
      <c r="E66" s="167"/>
      <c r="F66" s="167"/>
      <c r="G66" s="167"/>
      <c r="H66" s="167"/>
      <c r="I66" s="168"/>
      <c r="J66" s="169">
        <f>J176</f>
        <v>0</v>
      </c>
      <c r="K66" s="170"/>
    </row>
    <row r="67" spans="2:12" s="9" customFormat="1" ht="19.899999999999999" customHeight="1">
      <c r="B67" s="164"/>
      <c r="C67" s="165"/>
      <c r="D67" s="166" t="s">
        <v>399</v>
      </c>
      <c r="E67" s="167"/>
      <c r="F67" s="167"/>
      <c r="G67" s="167"/>
      <c r="H67" s="167"/>
      <c r="I67" s="168"/>
      <c r="J67" s="169">
        <f>J178</f>
        <v>0</v>
      </c>
      <c r="K67" s="170"/>
    </row>
    <row r="68" spans="2:12" s="8" customFormat="1" ht="24.95" customHeight="1">
      <c r="B68" s="157"/>
      <c r="C68" s="158"/>
      <c r="D68" s="159" t="s">
        <v>400</v>
      </c>
      <c r="E68" s="160"/>
      <c r="F68" s="160"/>
      <c r="G68" s="160"/>
      <c r="H68" s="160"/>
      <c r="I68" s="161"/>
      <c r="J68" s="162">
        <f>J180</f>
        <v>0</v>
      </c>
      <c r="K68" s="163"/>
    </row>
    <row r="69" spans="2:12" s="9" customFormat="1" ht="19.899999999999999" customHeight="1">
      <c r="B69" s="164"/>
      <c r="C69" s="165"/>
      <c r="D69" s="166" t="s">
        <v>786</v>
      </c>
      <c r="E69" s="167"/>
      <c r="F69" s="167"/>
      <c r="G69" s="167"/>
      <c r="H69" s="167"/>
      <c r="I69" s="168"/>
      <c r="J69" s="169">
        <f>J181</f>
        <v>0</v>
      </c>
      <c r="K69" s="170"/>
    </row>
    <row r="70" spans="2:12" s="9" customFormat="1" ht="19.899999999999999" customHeight="1">
      <c r="B70" s="164"/>
      <c r="C70" s="165"/>
      <c r="D70" s="166" t="s">
        <v>402</v>
      </c>
      <c r="E70" s="167"/>
      <c r="F70" s="167"/>
      <c r="G70" s="167"/>
      <c r="H70" s="167"/>
      <c r="I70" s="168"/>
      <c r="J70" s="169">
        <f>J191</f>
        <v>0</v>
      </c>
      <c r="K70" s="170"/>
    </row>
    <row r="71" spans="2:12" s="1" customFormat="1" ht="21.75" customHeight="1">
      <c r="B71" s="40"/>
      <c r="C71" s="41"/>
      <c r="D71" s="41"/>
      <c r="E71" s="41"/>
      <c r="F71" s="41"/>
      <c r="G71" s="41"/>
      <c r="H71" s="41"/>
      <c r="I71" s="126"/>
      <c r="J71" s="41"/>
      <c r="K71" s="44"/>
    </row>
    <row r="72" spans="2:12" s="1" customFormat="1" ht="6.95" customHeight="1">
      <c r="B72" s="55"/>
      <c r="C72" s="56"/>
      <c r="D72" s="56"/>
      <c r="E72" s="56"/>
      <c r="F72" s="56"/>
      <c r="G72" s="56"/>
      <c r="H72" s="56"/>
      <c r="I72" s="147"/>
      <c r="J72" s="56"/>
      <c r="K72" s="57"/>
    </row>
    <row r="76" spans="2:12" s="1" customFormat="1" ht="6.95" customHeight="1">
      <c r="B76" s="58"/>
      <c r="C76" s="59"/>
      <c r="D76" s="59"/>
      <c r="E76" s="59"/>
      <c r="F76" s="59"/>
      <c r="G76" s="59"/>
      <c r="H76" s="59"/>
      <c r="I76" s="150"/>
      <c r="J76" s="59"/>
      <c r="K76" s="59"/>
      <c r="L76" s="60"/>
    </row>
    <row r="77" spans="2:12" s="1" customFormat="1" ht="36.950000000000003" customHeight="1">
      <c r="B77" s="40"/>
      <c r="C77" s="61" t="s">
        <v>149</v>
      </c>
      <c r="D77" s="62"/>
      <c r="E77" s="62"/>
      <c r="F77" s="62"/>
      <c r="G77" s="62"/>
      <c r="H77" s="62"/>
      <c r="I77" s="171"/>
      <c r="J77" s="62"/>
      <c r="K77" s="62"/>
      <c r="L77" s="60"/>
    </row>
    <row r="78" spans="2:12" s="1" customFormat="1" ht="6.95" customHeight="1">
      <c r="B78" s="40"/>
      <c r="C78" s="62"/>
      <c r="D78" s="62"/>
      <c r="E78" s="62"/>
      <c r="F78" s="62"/>
      <c r="G78" s="62"/>
      <c r="H78" s="62"/>
      <c r="I78" s="171"/>
      <c r="J78" s="62"/>
      <c r="K78" s="62"/>
      <c r="L78" s="60"/>
    </row>
    <row r="79" spans="2:12" s="1" customFormat="1" ht="14.45" customHeight="1">
      <c r="B79" s="40"/>
      <c r="C79" s="64" t="s">
        <v>18</v>
      </c>
      <c r="D79" s="62"/>
      <c r="E79" s="62"/>
      <c r="F79" s="62"/>
      <c r="G79" s="62"/>
      <c r="H79" s="62"/>
      <c r="I79" s="171"/>
      <c r="J79" s="62"/>
      <c r="K79" s="62"/>
      <c r="L79" s="60"/>
    </row>
    <row r="80" spans="2:12" s="1" customFormat="1" ht="22.5" customHeight="1">
      <c r="B80" s="40"/>
      <c r="C80" s="62"/>
      <c r="D80" s="62"/>
      <c r="E80" s="388" t="str">
        <f>E7</f>
        <v>Rozšíření kapacity ČOV Květnice na cílový stav 4 500 EO</v>
      </c>
      <c r="F80" s="389"/>
      <c r="G80" s="389"/>
      <c r="H80" s="389"/>
      <c r="I80" s="171"/>
      <c r="J80" s="62"/>
      <c r="K80" s="62"/>
      <c r="L80" s="60"/>
    </row>
    <row r="81" spans="2:65" s="1" customFormat="1" ht="14.45" customHeight="1">
      <c r="B81" s="40"/>
      <c r="C81" s="64" t="s">
        <v>136</v>
      </c>
      <c r="D81" s="62"/>
      <c r="E81" s="62"/>
      <c r="F81" s="62"/>
      <c r="G81" s="62"/>
      <c r="H81" s="62"/>
      <c r="I81" s="171"/>
      <c r="J81" s="62"/>
      <c r="K81" s="62"/>
      <c r="L81" s="60"/>
    </row>
    <row r="82" spans="2:65" s="1" customFormat="1" ht="23.25" customHeight="1">
      <c r="B82" s="40"/>
      <c r="C82" s="62"/>
      <c r="D82" s="62"/>
      <c r="E82" s="360" t="str">
        <f>E9</f>
        <v>KVETNICE 03 - UZ - SO-03-UZNATELNÉ NÁKLADY-Aktivační a dosazovací nádrže</v>
      </c>
      <c r="F82" s="390"/>
      <c r="G82" s="390"/>
      <c r="H82" s="390"/>
      <c r="I82" s="171"/>
      <c r="J82" s="62"/>
      <c r="K82" s="62"/>
      <c r="L82" s="60"/>
    </row>
    <row r="83" spans="2:65" s="1" customFormat="1" ht="6.95" customHeight="1">
      <c r="B83" s="40"/>
      <c r="C83" s="62"/>
      <c r="D83" s="62"/>
      <c r="E83" s="62"/>
      <c r="F83" s="62"/>
      <c r="G83" s="62"/>
      <c r="H83" s="62"/>
      <c r="I83" s="171"/>
      <c r="J83" s="62"/>
      <c r="K83" s="62"/>
      <c r="L83" s="60"/>
    </row>
    <row r="84" spans="2:65" s="1" customFormat="1" ht="18" customHeight="1">
      <c r="B84" s="40"/>
      <c r="C84" s="64" t="s">
        <v>25</v>
      </c>
      <c r="D84" s="62"/>
      <c r="E84" s="62"/>
      <c r="F84" s="172" t="str">
        <f>F12</f>
        <v>Květnice</v>
      </c>
      <c r="G84" s="62"/>
      <c r="H84" s="62"/>
      <c r="I84" s="173" t="s">
        <v>27</v>
      </c>
      <c r="J84" s="72" t="str">
        <f>IF(J12="","",J12)</f>
        <v>3. 9. 2016</v>
      </c>
      <c r="K84" s="62"/>
      <c r="L84" s="60"/>
    </row>
    <row r="85" spans="2:65" s="1" customFormat="1" ht="6.95" customHeight="1">
      <c r="B85" s="40"/>
      <c r="C85" s="62"/>
      <c r="D85" s="62"/>
      <c r="E85" s="62"/>
      <c r="F85" s="62"/>
      <c r="G85" s="62"/>
      <c r="H85" s="62"/>
      <c r="I85" s="171"/>
      <c r="J85" s="62"/>
      <c r="K85" s="62"/>
      <c r="L85" s="60"/>
    </row>
    <row r="86" spans="2:65" s="1" customFormat="1">
      <c r="B86" s="40"/>
      <c r="C86" s="64" t="s">
        <v>31</v>
      </c>
      <c r="D86" s="62"/>
      <c r="E86" s="62"/>
      <c r="F86" s="172" t="str">
        <f>E15</f>
        <v>Obec Květnice</v>
      </c>
      <c r="G86" s="62"/>
      <c r="H86" s="62"/>
      <c r="I86" s="173" t="s">
        <v>37</v>
      </c>
      <c r="J86" s="172" t="str">
        <f>E21</f>
        <v>MK Profi Hradec Králové s.r.o.</v>
      </c>
      <c r="K86" s="62"/>
      <c r="L86" s="60"/>
    </row>
    <row r="87" spans="2:65" s="1" customFormat="1" ht="14.45" customHeight="1">
      <c r="B87" s="40"/>
      <c r="C87" s="64" t="s">
        <v>35</v>
      </c>
      <c r="D87" s="62"/>
      <c r="E87" s="62"/>
      <c r="F87" s="172" t="str">
        <f>IF(E18="","",E18)</f>
        <v/>
      </c>
      <c r="G87" s="62"/>
      <c r="H87" s="62"/>
      <c r="I87" s="171"/>
      <c r="J87" s="62"/>
      <c r="K87" s="62"/>
      <c r="L87" s="60"/>
    </row>
    <row r="88" spans="2:65" s="1" customFormat="1" ht="10.35" customHeight="1">
      <c r="B88" s="40"/>
      <c r="C88" s="62"/>
      <c r="D88" s="62"/>
      <c r="E88" s="62"/>
      <c r="F88" s="62"/>
      <c r="G88" s="62"/>
      <c r="H88" s="62"/>
      <c r="I88" s="171"/>
      <c r="J88" s="62"/>
      <c r="K88" s="62"/>
      <c r="L88" s="60"/>
    </row>
    <row r="89" spans="2:65" s="10" customFormat="1" ht="29.25" customHeight="1">
      <c r="B89" s="174"/>
      <c r="C89" s="175" t="s">
        <v>150</v>
      </c>
      <c r="D89" s="176" t="s">
        <v>60</v>
      </c>
      <c r="E89" s="176" t="s">
        <v>56</v>
      </c>
      <c r="F89" s="176" t="s">
        <v>151</v>
      </c>
      <c r="G89" s="176" t="s">
        <v>152</v>
      </c>
      <c r="H89" s="176" t="s">
        <v>153</v>
      </c>
      <c r="I89" s="177" t="s">
        <v>154</v>
      </c>
      <c r="J89" s="176" t="s">
        <v>140</v>
      </c>
      <c r="K89" s="178" t="s">
        <v>155</v>
      </c>
      <c r="L89" s="179"/>
      <c r="M89" s="80" t="s">
        <v>156</v>
      </c>
      <c r="N89" s="81" t="s">
        <v>45</v>
      </c>
      <c r="O89" s="81" t="s">
        <v>157</v>
      </c>
      <c r="P89" s="81" t="s">
        <v>158</v>
      </c>
      <c r="Q89" s="81" t="s">
        <v>159</v>
      </c>
      <c r="R89" s="81" t="s">
        <v>160</v>
      </c>
      <c r="S89" s="81" t="s">
        <v>161</v>
      </c>
      <c r="T89" s="82" t="s">
        <v>162</v>
      </c>
    </row>
    <row r="90" spans="2:65" s="1" customFormat="1" ht="29.25" customHeight="1">
      <c r="B90" s="40"/>
      <c r="C90" s="86" t="s">
        <v>141</v>
      </c>
      <c r="D90" s="62"/>
      <c r="E90" s="62"/>
      <c r="F90" s="62"/>
      <c r="G90" s="62"/>
      <c r="H90" s="62"/>
      <c r="I90" s="171"/>
      <c r="J90" s="180">
        <f>BK90</f>
        <v>0</v>
      </c>
      <c r="K90" s="62"/>
      <c r="L90" s="60"/>
      <c r="M90" s="83"/>
      <c r="N90" s="84"/>
      <c r="O90" s="84"/>
      <c r="P90" s="181">
        <f>P91+P180</f>
        <v>0</v>
      </c>
      <c r="Q90" s="84"/>
      <c r="R90" s="181">
        <f>R91+R180</f>
        <v>1531.9315274300002</v>
      </c>
      <c r="S90" s="84"/>
      <c r="T90" s="182">
        <f>T91+T180</f>
        <v>0.37870000000000004</v>
      </c>
      <c r="AT90" s="23" t="s">
        <v>74</v>
      </c>
      <c r="AU90" s="23" t="s">
        <v>142</v>
      </c>
      <c r="BK90" s="183">
        <f>BK91+BK180</f>
        <v>0</v>
      </c>
    </row>
    <row r="91" spans="2:65" s="11" customFormat="1" ht="37.35" customHeight="1">
      <c r="B91" s="184"/>
      <c r="C91" s="185"/>
      <c r="D91" s="186" t="s">
        <v>74</v>
      </c>
      <c r="E91" s="187" t="s">
        <v>163</v>
      </c>
      <c r="F91" s="187" t="s">
        <v>405</v>
      </c>
      <c r="G91" s="185"/>
      <c r="H91" s="185"/>
      <c r="I91" s="188"/>
      <c r="J91" s="189">
        <f>BK91</f>
        <v>0</v>
      </c>
      <c r="K91" s="185"/>
      <c r="L91" s="190"/>
      <c r="M91" s="191"/>
      <c r="N91" s="192"/>
      <c r="O91" s="192"/>
      <c r="P91" s="193">
        <f>P92+P118+P126+P135+P137+P139+P147+P167+P176+P178</f>
        <v>0</v>
      </c>
      <c r="Q91" s="192"/>
      <c r="R91" s="193">
        <f>R92+R118+R126+R135+R137+R139+R147+R167+R176+R178</f>
        <v>1527.5699553300001</v>
      </c>
      <c r="S91" s="192"/>
      <c r="T91" s="194">
        <f>T92+T118+T126+T135+T137+T139+T147+T167+T176+T178</f>
        <v>0.37870000000000004</v>
      </c>
      <c r="AR91" s="195" t="s">
        <v>24</v>
      </c>
      <c r="AT91" s="196" t="s">
        <v>74</v>
      </c>
      <c r="AU91" s="196" t="s">
        <v>75</v>
      </c>
      <c r="AY91" s="195" t="s">
        <v>165</v>
      </c>
      <c r="BK91" s="197">
        <f>BK92+BK118+BK126+BK135+BK137+BK139+BK147+BK167+BK176+BK178</f>
        <v>0</v>
      </c>
    </row>
    <row r="92" spans="2:65" s="11" customFormat="1" ht="19.899999999999999" customHeight="1">
      <c r="B92" s="184"/>
      <c r="C92" s="185"/>
      <c r="D92" s="198" t="s">
        <v>74</v>
      </c>
      <c r="E92" s="199" t="s">
        <v>24</v>
      </c>
      <c r="F92" s="199" t="s">
        <v>406</v>
      </c>
      <c r="G92" s="185"/>
      <c r="H92" s="185"/>
      <c r="I92" s="188"/>
      <c r="J92" s="200">
        <f>BK92</f>
        <v>0</v>
      </c>
      <c r="K92" s="185"/>
      <c r="L92" s="190"/>
      <c r="M92" s="191"/>
      <c r="N92" s="192"/>
      <c r="O92" s="192"/>
      <c r="P92" s="193">
        <f>SUM(P93:P117)</f>
        <v>0</v>
      </c>
      <c r="Q92" s="192"/>
      <c r="R92" s="193">
        <f>SUM(R93:R117)</f>
        <v>71.501164059999994</v>
      </c>
      <c r="S92" s="192"/>
      <c r="T92" s="194">
        <f>SUM(T93:T117)</f>
        <v>0</v>
      </c>
      <c r="AR92" s="195" t="s">
        <v>24</v>
      </c>
      <c r="AT92" s="196" t="s">
        <v>74</v>
      </c>
      <c r="AU92" s="196" t="s">
        <v>24</v>
      </c>
      <c r="AY92" s="195" t="s">
        <v>165</v>
      </c>
      <c r="BK92" s="197">
        <f>SUM(BK93:BK117)</f>
        <v>0</v>
      </c>
    </row>
    <row r="93" spans="2:65" s="1" customFormat="1" ht="22.5" customHeight="1">
      <c r="B93" s="40"/>
      <c r="C93" s="201" t="s">
        <v>24</v>
      </c>
      <c r="D93" s="201" t="s">
        <v>167</v>
      </c>
      <c r="E93" s="202" t="s">
        <v>787</v>
      </c>
      <c r="F93" s="203" t="s">
        <v>788</v>
      </c>
      <c r="G93" s="204" t="s">
        <v>428</v>
      </c>
      <c r="H93" s="205">
        <v>1580</v>
      </c>
      <c r="I93" s="206"/>
      <c r="J93" s="207">
        <f t="shared" ref="J93:J98" si="0">ROUND(I93*H93,2)</f>
        <v>0</v>
      </c>
      <c r="K93" s="203" t="s">
        <v>240</v>
      </c>
      <c r="L93" s="60"/>
      <c r="M93" s="208" t="s">
        <v>22</v>
      </c>
      <c r="N93" s="209" t="s">
        <v>46</v>
      </c>
      <c r="O93" s="41"/>
      <c r="P93" s="210">
        <f t="shared" ref="P93:P98" si="1">O93*H93</f>
        <v>0</v>
      </c>
      <c r="Q93" s="210">
        <v>0</v>
      </c>
      <c r="R93" s="210">
        <f t="shared" ref="R93:R98" si="2">Q93*H93</f>
        <v>0</v>
      </c>
      <c r="S93" s="210">
        <v>0</v>
      </c>
      <c r="T93" s="211">
        <f t="shared" ref="T93:T98" si="3">S93*H93</f>
        <v>0</v>
      </c>
      <c r="AR93" s="23" t="s">
        <v>171</v>
      </c>
      <c r="AT93" s="23" t="s">
        <v>167</v>
      </c>
      <c r="AU93" s="23" t="s">
        <v>84</v>
      </c>
      <c r="AY93" s="23" t="s">
        <v>165</v>
      </c>
      <c r="BE93" s="212">
        <f t="shared" ref="BE93:BE98" si="4">IF(N93="základní",J93,0)</f>
        <v>0</v>
      </c>
      <c r="BF93" s="212">
        <f t="shared" ref="BF93:BF98" si="5">IF(N93="snížená",J93,0)</f>
        <v>0</v>
      </c>
      <c r="BG93" s="212">
        <f t="shared" ref="BG93:BG98" si="6">IF(N93="zákl. přenesená",J93,0)</f>
        <v>0</v>
      </c>
      <c r="BH93" s="212">
        <f t="shared" ref="BH93:BH98" si="7">IF(N93="sníž. přenesená",J93,0)</f>
        <v>0</v>
      </c>
      <c r="BI93" s="212">
        <f t="shared" ref="BI93:BI98" si="8">IF(N93="nulová",J93,0)</f>
        <v>0</v>
      </c>
      <c r="BJ93" s="23" t="s">
        <v>24</v>
      </c>
      <c r="BK93" s="212">
        <f t="shared" ref="BK93:BK98" si="9">ROUND(I93*H93,2)</f>
        <v>0</v>
      </c>
      <c r="BL93" s="23" t="s">
        <v>171</v>
      </c>
      <c r="BM93" s="23" t="s">
        <v>789</v>
      </c>
    </row>
    <row r="94" spans="2:65" s="1" customFormat="1" ht="22.5" customHeight="1">
      <c r="B94" s="40"/>
      <c r="C94" s="201" t="s">
        <v>84</v>
      </c>
      <c r="D94" s="201" t="s">
        <v>167</v>
      </c>
      <c r="E94" s="202" t="s">
        <v>790</v>
      </c>
      <c r="F94" s="203" t="s">
        <v>791</v>
      </c>
      <c r="G94" s="204" t="s">
        <v>432</v>
      </c>
      <c r="H94" s="205">
        <v>60</v>
      </c>
      <c r="I94" s="206"/>
      <c r="J94" s="207">
        <f t="shared" si="0"/>
        <v>0</v>
      </c>
      <c r="K94" s="203" t="s">
        <v>240</v>
      </c>
      <c r="L94" s="60"/>
      <c r="M94" s="208" t="s">
        <v>22</v>
      </c>
      <c r="N94" s="209" t="s">
        <v>46</v>
      </c>
      <c r="O94" s="41"/>
      <c r="P94" s="210">
        <f t="shared" si="1"/>
        <v>0</v>
      </c>
      <c r="Q94" s="210">
        <v>0</v>
      </c>
      <c r="R94" s="210">
        <f t="shared" si="2"/>
        <v>0</v>
      </c>
      <c r="S94" s="210">
        <v>0</v>
      </c>
      <c r="T94" s="211">
        <f t="shared" si="3"/>
        <v>0</v>
      </c>
      <c r="AR94" s="23" t="s">
        <v>171</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171</v>
      </c>
      <c r="BM94" s="23" t="s">
        <v>792</v>
      </c>
    </row>
    <row r="95" spans="2:65" s="1" customFormat="1" ht="22.5" customHeight="1">
      <c r="B95" s="40"/>
      <c r="C95" s="201" t="s">
        <v>176</v>
      </c>
      <c r="D95" s="201" t="s">
        <v>167</v>
      </c>
      <c r="E95" s="202" t="s">
        <v>793</v>
      </c>
      <c r="F95" s="203" t="s">
        <v>794</v>
      </c>
      <c r="G95" s="204" t="s">
        <v>195</v>
      </c>
      <c r="H95" s="205">
        <v>34.94</v>
      </c>
      <c r="I95" s="206"/>
      <c r="J95" s="207">
        <f t="shared" si="0"/>
        <v>0</v>
      </c>
      <c r="K95" s="203" t="s">
        <v>240</v>
      </c>
      <c r="L95" s="60"/>
      <c r="M95" s="208" t="s">
        <v>22</v>
      </c>
      <c r="N95" s="209" t="s">
        <v>46</v>
      </c>
      <c r="O95" s="41"/>
      <c r="P95" s="210">
        <f t="shared" si="1"/>
        <v>0</v>
      </c>
      <c r="Q95" s="210">
        <v>0</v>
      </c>
      <c r="R95" s="210">
        <f t="shared" si="2"/>
        <v>0</v>
      </c>
      <c r="S95" s="210">
        <v>0</v>
      </c>
      <c r="T95" s="211">
        <f t="shared" si="3"/>
        <v>0</v>
      </c>
      <c r="AR95" s="23" t="s">
        <v>171</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171</v>
      </c>
      <c r="BM95" s="23" t="s">
        <v>795</v>
      </c>
    </row>
    <row r="96" spans="2:65" s="1" customFormat="1" ht="22.5" customHeight="1">
      <c r="B96" s="40"/>
      <c r="C96" s="201" t="s">
        <v>171</v>
      </c>
      <c r="D96" s="201" t="s">
        <v>167</v>
      </c>
      <c r="E96" s="202" t="s">
        <v>796</v>
      </c>
      <c r="F96" s="203" t="s">
        <v>797</v>
      </c>
      <c r="G96" s="204" t="s">
        <v>195</v>
      </c>
      <c r="H96" s="205">
        <v>1664.3</v>
      </c>
      <c r="I96" s="206"/>
      <c r="J96" s="207">
        <f t="shared" si="0"/>
        <v>0</v>
      </c>
      <c r="K96" s="203" t="s">
        <v>240</v>
      </c>
      <c r="L96" s="60"/>
      <c r="M96" s="208" t="s">
        <v>22</v>
      </c>
      <c r="N96" s="209" t="s">
        <v>46</v>
      </c>
      <c r="O96" s="41"/>
      <c r="P96" s="210">
        <f t="shared" si="1"/>
        <v>0</v>
      </c>
      <c r="Q96" s="210">
        <v>0</v>
      </c>
      <c r="R96" s="210">
        <f t="shared" si="2"/>
        <v>0</v>
      </c>
      <c r="S96" s="210">
        <v>0</v>
      </c>
      <c r="T96" s="211">
        <f t="shared" si="3"/>
        <v>0</v>
      </c>
      <c r="AR96" s="23" t="s">
        <v>171</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171</v>
      </c>
      <c r="BM96" s="23" t="s">
        <v>798</v>
      </c>
    </row>
    <row r="97" spans="2:65" s="1" customFormat="1" ht="22.5" customHeight="1">
      <c r="B97" s="40"/>
      <c r="C97" s="201" t="s">
        <v>183</v>
      </c>
      <c r="D97" s="201" t="s">
        <v>167</v>
      </c>
      <c r="E97" s="202" t="s">
        <v>438</v>
      </c>
      <c r="F97" s="203" t="s">
        <v>439</v>
      </c>
      <c r="G97" s="204" t="s">
        <v>195</v>
      </c>
      <c r="H97" s="205">
        <v>832.2</v>
      </c>
      <c r="I97" s="206"/>
      <c r="J97" s="207">
        <f t="shared" si="0"/>
        <v>0</v>
      </c>
      <c r="K97" s="203" t="s">
        <v>240</v>
      </c>
      <c r="L97" s="60"/>
      <c r="M97" s="208" t="s">
        <v>22</v>
      </c>
      <c r="N97" s="209" t="s">
        <v>46</v>
      </c>
      <c r="O97" s="41"/>
      <c r="P97" s="210">
        <f t="shared" si="1"/>
        <v>0</v>
      </c>
      <c r="Q97" s="210">
        <v>0</v>
      </c>
      <c r="R97" s="210">
        <f t="shared" si="2"/>
        <v>0</v>
      </c>
      <c r="S97" s="210">
        <v>0</v>
      </c>
      <c r="T97" s="211">
        <f t="shared" si="3"/>
        <v>0</v>
      </c>
      <c r="AR97" s="23" t="s">
        <v>171</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171</v>
      </c>
      <c r="BM97" s="23" t="s">
        <v>799</v>
      </c>
    </row>
    <row r="98" spans="2:65" s="1" customFormat="1" ht="22.5" customHeight="1">
      <c r="B98" s="40"/>
      <c r="C98" s="201" t="s">
        <v>187</v>
      </c>
      <c r="D98" s="201" t="s">
        <v>167</v>
      </c>
      <c r="E98" s="202" t="s">
        <v>800</v>
      </c>
      <c r="F98" s="203" t="s">
        <v>801</v>
      </c>
      <c r="G98" s="204" t="s">
        <v>195</v>
      </c>
      <c r="H98" s="205">
        <v>39.264000000000003</v>
      </c>
      <c r="I98" s="206"/>
      <c r="J98" s="207">
        <f t="shared" si="0"/>
        <v>0</v>
      </c>
      <c r="K98" s="203" t="s">
        <v>240</v>
      </c>
      <c r="L98" s="60"/>
      <c r="M98" s="208" t="s">
        <v>22</v>
      </c>
      <c r="N98" s="209" t="s">
        <v>46</v>
      </c>
      <c r="O98" s="41"/>
      <c r="P98" s="210">
        <f t="shared" si="1"/>
        <v>0</v>
      </c>
      <c r="Q98" s="210">
        <v>0</v>
      </c>
      <c r="R98" s="210">
        <f t="shared" si="2"/>
        <v>0</v>
      </c>
      <c r="S98" s="210">
        <v>0</v>
      </c>
      <c r="T98" s="211">
        <f t="shared" si="3"/>
        <v>0</v>
      </c>
      <c r="AR98" s="23" t="s">
        <v>171</v>
      </c>
      <c r="AT98" s="23" t="s">
        <v>167</v>
      </c>
      <c r="AU98" s="23" t="s">
        <v>84</v>
      </c>
      <c r="AY98" s="23" t="s">
        <v>165</v>
      </c>
      <c r="BE98" s="212">
        <f t="shared" si="4"/>
        <v>0</v>
      </c>
      <c r="BF98" s="212">
        <f t="shared" si="5"/>
        <v>0</v>
      </c>
      <c r="BG98" s="212">
        <f t="shared" si="6"/>
        <v>0</v>
      </c>
      <c r="BH98" s="212">
        <f t="shared" si="7"/>
        <v>0</v>
      </c>
      <c r="BI98" s="212">
        <f t="shared" si="8"/>
        <v>0</v>
      </c>
      <c r="BJ98" s="23" t="s">
        <v>24</v>
      </c>
      <c r="BK98" s="212">
        <f t="shared" si="9"/>
        <v>0</v>
      </c>
      <c r="BL98" s="23" t="s">
        <v>171</v>
      </c>
      <c r="BM98" s="23" t="s">
        <v>802</v>
      </c>
    </row>
    <row r="99" spans="2:65" s="12" customFormat="1" ht="13.5">
      <c r="B99" s="227"/>
      <c r="C99" s="228"/>
      <c r="D99" s="229" t="s">
        <v>408</v>
      </c>
      <c r="E99" s="230" t="s">
        <v>22</v>
      </c>
      <c r="F99" s="231" t="s">
        <v>803</v>
      </c>
      <c r="G99" s="228"/>
      <c r="H99" s="232">
        <v>39.264000000000003</v>
      </c>
      <c r="I99" s="233"/>
      <c r="J99" s="228"/>
      <c r="K99" s="228"/>
      <c r="L99" s="234"/>
      <c r="M99" s="235"/>
      <c r="N99" s="236"/>
      <c r="O99" s="236"/>
      <c r="P99" s="236"/>
      <c r="Q99" s="236"/>
      <c r="R99" s="236"/>
      <c r="S99" s="236"/>
      <c r="T99" s="237"/>
      <c r="AT99" s="238" t="s">
        <v>408</v>
      </c>
      <c r="AU99" s="238" t="s">
        <v>84</v>
      </c>
      <c r="AV99" s="12" t="s">
        <v>84</v>
      </c>
      <c r="AW99" s="12" t="s">
        <v>39</v>
      </c>
      <c r="AX99" s="12" t="s">
        <v>24</v>
      </c>
      <c r="AY99" s="238" t="s">
        <v>165</v>
      </c>
    </row>
    <row r="100" spans="2:65" s="1" customFormat="1" ht="22.5" customHeight="1">
      <c r="B100" s="40"/>
      <c r="C100" s="201" t="s">
        <v>192</v>
      </c>
      <c r="D100" s="201" t="s">
        <v>167</v>
      </c>
      <c r="E100" s="202" t="s">
        <v>804</v>
      </c>
      <c r="F100" s="203" t="s">
        <v>805</v>
      </c>
      <c r="G100" s="204" t="s">
        <v>443</v>
      </c>
      <c r="H100" s="205">
        <v>2</v>
      </c>
      <c r="I100" s="206"/>
      <c r="J100" s="207">
        <f t="shared" ref="J100:J117" si="10">ROUND(I100*H100,2)</f>
        <v>0</v>
      </c>
      <c r="K100" s="203" t="s">
        <v>22</v>
      </c>
      <c r="L100" s="60"/>
      <c r="M100" s="208" t="s">
        <v>22</v>
      </c>
      <c r="N100" s="209" t="s">
        <v>46</v>
      </c>
      <c r="O100" s="41"/>
      <c r="P100" s="210">
        <f t="shared" ref="P100:P117" si="11">O100*H100</f>
        <v>0</v>
      </c>
      <c r="Q100" s="210">
        <v>0</v>
      </c>
      <c r="R100" s="210">
        <f t="shared" ref="R100:R117" si="12">Q100*H100</f>
        <v>0</v>
      </c>
      <c r="S100" s="210">
        <v>0</v>
      </c>
      <c r="T100" s="211">
        <f t="shared" ref="T100:T117" si="13">S100*H100</f>
        <v>0</v>
      </c>
      <c r="AR100" s="23" t="s">
        <v>171</v>
      </c>
      <c r="AT100" s="23" t="s">
        <v>167</v>
      </c>
      <c r="AU100" s="23" t="s">
        <v>84</v>
      </c>
      <c r="AY100" s="23" t="s">
        <v>165</v>
      </c>
      <c r="BE100" s="212">
        <f t="shared" ref="BE100:BE117" si="14">IF(N100="základní",J100,0)</f>
        <v>0</v>
      </c>
      <c r="BF100" s="212">
        <f t="shared" ref="BF100:BF117" si="15">IF(N100="snížená",J100,0)</f>
        <v>0</v>
      </c>
      <c r="BG100" s="212">
        <f t="shared" ref="BG100:BG117" si="16">IF(N100="zákl. přenesená",J100,0)</f>
        <v>0</v>
      </c>
      <c r="BH100" s="212">
        <f t="shared" ref="BH100:BH117" si="17">IF(N100="sníž. přenesená",J100,0)</f>
        <v>0</v>
      </c>
      <c r="BI100" s="212">
        <f t="shared" ref="BI100:BI117" si="18">IF(N100="nulová",J100,0)</f>
        <v>0</v>
      </c>
      <c r="BJ100" s="23" t="s">
        <v>24</v>
      </c>
      <c r="BK100" s="212">
        <f t="shared" ref="BK100:BK117" si="19">ROUND(I100*H100,2)</f>
        <v>0</v>
      </c>
      <c r="BL100" s="23" t="s">
        <v>171</v>
      </c>
      <c r="BM100" s="23" t="s">
        <v>806</v>
      </c>
    </row>
    <row r="101" spans="2:65" s="1" customFormat="1" ht="22.5" customHeight="1">
      <c r="B101" s="40"/>
      <c r="C101" s="201" t="s">
        <v>197</v>
      </c>
      <c r="D101" s="201" t="s">
        <v>167</v>
      </c>
      <c r="E101" s="202" t="s">
        <v>807</v>
      </c>
      <c r="F101" s="203" t="s">
        <v>808</v>
      </c>
      <c r="G101" s="204" t="s">
        <v>443</v>
      </c>
      <c r="H101" s="205">
        <v>2</v>
      </c>
      <c r="I101" s="206"/>
      <c r="J101" s="207">
        <f t="shared" si="10"/>
        <v>0</v>
      </c>
      <c r="K101" s="203" t="s">
        <v>22</v>
      </c>
      <c r="L101" s="60"/>
      <c r="M101" s="208" t="s">
        <v>22</v>
      </c>
      <c r="N101" s="209" t="s">
        <v>46</v>
      </c>
      <c r="O101" s="41"/>
      <c r="P101" s="210">
        <f t="shared" si="11"/>
        <v>0</v>
      </c>
      <c r="Q101" s="210">
        <v>0</v>
      </c>
      <c r="R101" s="210">
        <f t="shared" si="12"/>
        <v>0</v>
      </c>
      <c r="S101" s="210">
        <v>0</v>
      </c>
      <c r="T101" s="211">
        <f t="shared" si="13"/>
        <v>0</v>
      </c>
      <c r="AR101" s="23" t="s">
        <v>171</v>
      </c>
      <c r="AT101" s="23" t="s">
        <v>167</v>
      </c>
      <c r="AU101" s="23" t="s">
        <v>84</v>
      </c>
      <c r="AY101" s="23" t="s">
        <v>165</v>
      </c>
      <c r="BE101" s="212">
        <f t="shared" si="14"/>
        <v>0</v>
      </c>
      <c r="BF101" s="212">
        <f t="shared" si="15"/>
        <v>0</v>
      </c>
      <c r="BG101" s="212">
        <f t="shared" si="16"/>
        <v>0</v>
      </c>
      <c r="BH101" s="212">
        <f t="shared" si="17"/>
        <v>0</v>
      </c>
      <c r="BI101" s="212">
        <f t="shared" si="18"/>
        <v>0</v>
      </c>
      <c r="BJ101" s="23" t="s">
        <v>24</v>
      </c>
      <c r="BK101" s="212">
        <f t="shared" si="19"/>
        <v>0</v>
      </c>
      <c r="BL101" s="23" t="s">
        <v>171</v>
      </c>
      <c r="BM101" s="23" t="s">
        <v>809</v>
      </c>
    </row>
    <row r="102" spans="2:65" s="1" customFormat="1" ht="22.5" customHeight="1">
      <c r="B102" s="40"/>
      <c r="C102" s="201" t="s">
        <v>201</v>
      </c>
      <c r="D102" s="201" t="s">
        <v>167</v>
      </c>
      <c r="E102" s="202" t="s">
        <v>810</v>
      </c>
      <c r="F102" s="203" t="s">
        <v>446</v>
      </c>
      <c r="G102" s="204" t="s">
        <v>443</v>
      </c>
      <c r="H102" s="205">
        <v>2</v>
      </c>
      <c r="I102" s="206"/>
      <c r="J102" s="207">
        <f t="shared" si="10"/>
        <v>0</v>
      </c>
      <c r="K102" s="203" t="s">
        <v>22</v>
      </c>
      <c r="L102" s="60"/>
      <c r="M102" s="208" t="s">
        <v>22</v>
      </c>
      <c r="N102" s="209" t="s">
        <v>46</v>
      </c>
      <c r="O102" s="41"/>
      <c r="P102" s="210">
        <f t="shared" si="11"/>
        <v>0</v>
      </c>
      <c r="Q102" s="210">
        <v>0</v>
      </c>
      <c r="R102" s="210">
        <f t="shared" si="12"/>
        <v>0</v>
      </c>
      <c r="S102" s="210">
        <v>0</v>
      </c>
      <c r="T102" s="211">
        <f t="shared" si="13"/>
        <v>0</v>
      </c>
      <c r="AR102" s="23" t="s">
        <v>171</v>
      </c>
      <c r="AT102" s="23" t="s">
        <v>167</v>
      </c>
      <c r="AU102" s="23" t="s">
        <v>84</v>
      </c>
      <c r="AY102" s="23" t="s">
        <v>165</v>
      </c>
      <c r="BE102" s="212">
        <f t="shared" si="14"/>
        <v>0</v>
      </c>
      <c r="BF102" s="212">
        <f t="shared" si="15"/>
        <v>0</v>
      </c>
      <c r="BG102" s="212">
        <f t="shared" si="16"/>
        <v>0</v>
      </c>
      <c r="BH102" s="212">
        <f t="shared" si="17"/>
        <v>0</v>
      </c>
      <c r="BI102" s="212">
        <f t="shared" si="18"/>
        <v>0</v>
      </c>
      <c r="BJ102" s="23" t="s">
        <v>24</v>
      </c>
      <c r="BK102" s="212">
        <f t="shared" si="19"/>
        <v>0</v>
      </c>
      <c r="BL102" s="23" t="s">
        <v>171</v>
      </c>
      <c r="BM102" s="23" t="s">
        <v>811</v>
      </c>
    </row>
    <row r="103" spans="2:65" s="1" customFormat="1" ht="22.5" customHeight="1">
      <c r="B103" s="40"/>
      <c r="C103" s="201" t="s">
        <v>29</v>
      </c>
      <c r="D103" s="201" t="s">
        <v>167</v>
      </c>
      <c r="E103" s="202" t="s">
        <v>812</v>
      </c>
      <c r="F103" s="203" t="s">
        <v>813</v>
      </c>
      <c r="G103" s="204" t="s">
        <v>227</v>
      </c>
      <c r="H103" s="205">
        <v>0.8</v>
      </c>
      <c r="I103" s="206"/>
      <c r="J103" s="207">
        <f t="shared" si="10"/>
        <v>0</v>
      </c>
      <c r="K103" s="203" t="s">
        <v>22</v>
      </c>
      <c r="L103" s="60"/>
      <c r="M103" s="208" t="s">
        <v>22</v>
      </c>
      <c r="N103" s="209" t="s">
        <v>46</v>
      </c>
      <c r="O103" s="41"/>
      <c r="P103" s="210">
        <f t="shared" si="11"/>
        <v>0</v>
      </c>
      <c r="Q103" s="210">
        <v>0</v>
      </c>
      <c r="R103" s="210">
        <f t="shared" si="12"/>
        <v>0</v>
      </c>
      <c r="S103" s="210">
        <v>0</v>
      </c>
      <c r="T103" s="211">
        <f t="shared" si="13"/>
        <v>0</v>
      </c>
      <c r="AR103" s="23" t="s">
        <v>171</v>
      </c>
      <c r="AT103" s="23" t="s">
        <v>167</v>
      </c>
      <c r="AU103" s="23" t="s">
        <v>84</v>
      </c>
      <c r="AY103" s="23" t="s">
        <v>165</v>
      </c>
      <c r="BE103" s="212">
        <f t="shared" si="14"/>
        <v>0</v>
      </c>
      <c r="BF103" s="212">
        <f t="shared" si="15"/>
        <v>0</v>
      </c>
      <c r="BG103" s="212">
        <f t="shared" si="16"/>
        <v>0</v>
      </c>
      <c r="BH103" s="212">
        <f t="shared" si="17"/>
        <v>0</v>
      </c>
      <c r="BI103" s="212">
        <f t="shared" si="18"/>
        <v>0</v>
      </c>
      <c r="BJ103" s="23" t="s">
        <v>24</v>
      </c>
      <c r="BK103" s="212">
        <f t="shared" si="19"/>
        <v>0</v>
      </c>
      <c r="BL103" s="23" t="s">
        <v>171</v>
      </c>
      <c r="BM103" s="23" t="s">
        <v>814</v>
      </c>
    </row>
    <row r="104" spans="2:65" s="1" customFormat="1" ht="22.5" customHeight="1">
      <c r="B104" s="40"/>
      <c r="C104" s="201" t="s">
        <v>208</v>
      </c>
      <c r="D104" s="201" t="s">
        <v>167</v>
      </c>
      <c r="E104" s="202" t="s">
        <v>449</v>
      </c>
      <c r="F104" s="203" t="s">
        <v>450</v>
      </c>
      <c r="G104" s="204" t="s">
        <v>170</v>
      </c>
      <c r="H104" s="205">
        <v>404.7</v>
      </c>
      <c r="I104" s="206"/>
      <c r="J104" s="207">
        <f t="shared" si="10"/>
        <v>0</v>
      </c>
      <c r="K104" s="203" t="s">
        <v>240</v>
      </c>
      <c r="L104" s="60"/>
      <c r="M104" s="208" t="s">
        <v>22</v>
      </c>
      <c r="N104" s="209" t="s">
        <v>46</v>
      </c>
      <c r="O104" s="41"/>
      <c r="P104" s="210">
        <f t="shared" si="11"/>
        <v>0</v>
      </c>
      <c r="Q104" s="210">
        <v>1.4999999999999999E-4</v>
      </c>
      <c r="R104" s="210">
        <f t="shared" si="12"/>
        <v>6.0704999999999995E-2</v>
      </c>
      <c r="S104" s="210">
        <v>0</v>
      </c>
      <c r="T104" s="211">
        <f t="shared" si="13"/>
        <v>0</v>
      </c>
      <c r="AR104" s="23" t="s">
        <v>171</v>
      </c>
      <c r="AT104" s="23" t="s">
        <v>167</v>
      </c>
      <c r="AU104" s="23" t="s">
        <v>84</v>
      </c>
      <c r="AY104" s="23" t="s">
        <v>165</v>
      </c>
      <c r="BE104" s="212">
        <f t="shared" si="14"/>
        <v>0</v>
      </c>
      <c r="BF104" s="212">
        <f t="shared" si="15"/>
        <v>0</v>
      </c>
      <c r="BG104" s="212">
        <f t="shared" si="16"/>
        <v>0</v>
      </c>
      <c r="BH104" s="212">
        <f t="shared" si="17"/>
        <v>0</v>
      </c>
      <c r="BI104" s="212">
        <f t="shared" si="18"/>
        <v>0</v>
      </c>
      <c r="BJ104" s="23" t="s">
        <v>24</v>
      </c>
      <c r="BK104" s="212">
        <f t="shared" si="19"/>
        <v>0</v>
      </c>
      <c r="BL104" s="23" t="s">
        <v>171</v>
      </c>
      <c r="BM104" s="23" t="s">
        <v>815</v>
      </c>
    </row>
    <row r="105" spans="2:65" s="1" customFormat="1" ht="22.5" customHeight="1">
      <c r="B105" s="40"/>
      <c r="C105" s="201" t="s">
        <v>212</v>
      </c>
      <c r="D105" s="201" t="s">
        <v>167</v>
      </c>
      <c r="E105" s="202" t="s">
        <v>457</v>
      </c>
      <c r="F105" s="203" t="s">
        <v>458</v>
      </c>
      <c r="G105" s="204" t="s">
        <v>170</v>
      </c>
      <c r="H105" s="205">
        <v>404.7</v>
      </c>
      <c r="I105" s="206"/>
      <c r="J105" s="207">
        <f t="shared" si="10"/>
        <v>0</v>
      </c>
      <c r="K105" s="203" t="s">
        <v>240</v>
      </c>
      <c r="L105" s="60"/>
      <c r="M105" s="208" t="s">
        <v>22</v>
      </c>
      <c r="N105" s="209" t="s">
        <v>46</v>
      </c>
      <c r="O105" s="41"/>
      <c r="P105" s="210">
        <f t="shared" si="11"/>
        <v>0</v>
      </c>
      <c r="Q105" s="210">
        <v>2.82E-3</v>
      </c>
      <c r="R105" s="210">
        <f t="shared" si="12"/>
        <v>1.141254</v>
      </c>
      <c r="S105" s="210">
        <v>0</v>
      </c>
      <c r="T105" s="211">
        <f t="shared" si="13"/>
        <v>0</v>
      </c>
      <c r="AR105" s="23" t="s">
        <v>171</v>
      </c>
      <c r="AT105" s="23" t="s">
        <v>167</v>
      </c>
      <c r="AU105" s="23" t="s">
        <v>84</v>
      </c>
      <c r="AY105" s="23" t="s">
        <v>165</v>
      </c>
      <c r="BE105" s="212">
        <f t="shared" si="14"/>
        <v>0</v>
      </c>
      <c r="BF105" s="212">
        <f t="shared" si="15"/>
        <v>0</v>
      </c>
      <c r="BG105" s="212">
        <f t="shared" si="16"/>
        <v>0</v>
      </c>
      <c r="BH105" s="212">
        <f t="shared" si="17"/>
        <v>0</v>
      </c>
      <c r="BI105" s="212">
        <f t="shared" si="18"/>
        <v>0</v>
      </c>
      <c r="BJ105" s="23" t="s">
        <v>24</v>
      </c>
      <c r="BK105" s="212">
        <f t="shared" si="19"/>
        <v>0</v>
      </c>
      <c r="BL105" s="23" t="s">
        <v>171</v>
      </c>
      <c r="BM105" s="23" t="s">
        <v>816</v>
      </c>
    </row>
    <row r="106" spans="2:65" s="1" customFormat="1" ht="22.5" customHeight="1">
      <c r="B106" s="40"/>
      <c r="C106" s="213" t="s">
        <v>216</v>
      </c>
      <c r="D106" s="213" t="s">
        <v>224</v>
      </c>
      <c r="E106" s="214" t="s">
        <v>453</v>
      </c>
      <c r="F106" s="215" t="s">
        <v>454</v>
      </c>
      <c r="G106" s="216" t="s">
        <v>227</v>
      </c>
      <c r="H106" s="217">
        <v>67.349999999999994</v>
      </c>
      <c r="I106" s="218"/>
      <c r="J106" s="219">
        <f t="shared" si="10"/>
        <v>0</v>
      </c>
      <c r="K106" s="215" t="s">
        <v>240</v>
      </c>
      <c r="L106" s="220"/>
      <c r="M106" s="221" t="s">
        <v>22</v>
      </c>
      <c r="N106" s="222" t="s">
        <v>46</v>
      </c>
      <c r="O106" s="41"/>
      <c r="P106" s="210">
        <f t="shared" si="11"/>
        <v>0</v>
      </c>
      <c r="Q106" s="210">
        <v>1</v>
      </c>
      <c r="R106" s="210">
        <f t="shared" si="12"/>
        <v>67.349999999999994</v>
      </c>
      <c r="S106" s="210">
        <v>0</v>
      </c>
      <c r="T106" s="211">
        <f t="shared" si="13"/>
        <v>0</v>
      </c>
      <c r="AR106" s="23" t="s">
        <v>197</v>
      </c>
      <c r="AT106" s="23" t="s">
        <v>224</v>
      </c>
      <c r="AU106" s="23" t="s">
        <v>84</v>
      </c>
      <c r="AY106" s="23" t="s">
        <v>165</v>
      </c>
      <c r="BE106" s="212">
        <f t="shared" si="14"/>
        <v>0</v>
      </c>
      <c r="BF106" s="212">
        <f t="shared" si="15"/>
        <v>0</v>
      </c>
      <c r="BG106" s="212">
        <f t="shared" si="16"/>
        <v>0</v>
      </c>
      <c r="BH106" s="212">
        <f t="shared" si="17"/>
        <v>0</v>
      </c>
      <c r="BI106" s="212">
        <f t="shared" si="18"/>
        <v>0</v>
      </c>
      <c r="BJ106" s="23" t="s">
        <v>24</v>
      </c>
      <c r="BK106" s="212">
        <f t="shared" si="19"/>
        <v>0</v>
      </c>
      <c r="BL106" s="23" t="s">
        <v>171</v>
      </c>
      <c r="BM106" s="23" t="s">
        <v>817</v>
      </c>
    </row>
    <row r="107" spans="2:65" s="1" customFormat="1" ht="31.5" customHeight="1">
      <c r="B107" s="40"/>
      <c r="C107" s="201" t="s">
        <v>220</v>
      </c>
      <c r="D107" s="201" t="s">
        <v>167</v>
      </c>
      <c r="E107" s="202" t="s">
        <v>460</v>
      </c>
      <c r="F107" s="203" t="s">
        <v>461</v>
      </c>
      <c r="G107" s="204" t="s">
        <v>170</v>
      </c>
      <c r="H107" s="205">
        <v>404.7</v>
      </c>
      <c r="I107" s="206"/>
      <c r="J107" s="207">
        <f t="shared" si="10"/>
        <v>0</v>
      </c>
      <c r="K107" s="203" t="s">
        <v>240</v>
      </c>
      <c r="L107" s="60"/>
      <c r="M107" s="208" t="s">
        <v>22</v>
      </c>
      <c r="N107" s="209" t="s">
        <v>46</v>
      </c>
      <c r="O107" s="41"/>
      <c r="P107" s="210">
        <f t="shared" si="11"/>
        <v>0</v>
      </c>
      <c r="Q107" s="210">
        <v>9.0000000000000006E-5</v>
      </c>
      <c r="R107" s="210">
        <f t="shared" si="12"/>
        <v>3.6423000000000004E-2</v>
      </c>
      <c r="S107" s="210">
        <v>0</v>
      </c>
      <c r="T107" s="211">
        <f t="shared" si="13"/>
        <v>0</v>
      </c>
      <c r="AR107" s="23" t="s">
        <v>171</v>
      </c>
      <c r="AT107" s="23" t="s">
        <v>167</v>
      </c>
      <c r="AU107" s="23" t="s">
        <v>84</v>
      </c>
      <c r="AY107" s="23" t="s">
        <v>165</v>
      </c>
      <c r="BE107" s="212">
        <f t="shared" si="14"/>
        <v>0</v>
      </c>
      <c r="BF107" s="212">
        <f t="shared" si="15"/>
        <v>0</v>
      </c>
      <c r="BG107" s="212">
        <f t="shared" si="16"/>
        <v>0</v>
      </c>
      <c r="BH107" s="212">
        <f t="shared" si="17"/>
        <v>0</v>
      </c>
      <c r="BI107" s="212">
        <f t="shared" si="18"/>
        <v>0</v>
      </c>
      <c r="BJ107" s="23" t="s">
        <v>24</v>
      </c>
      <c r="BK107" s="212">
        <f t="shared" si="19"/>
        <v>0</v>
      </c>
      <c r="BL107" s="23" t="s">
        <v>171</v>
      </c>
      <c r="BM107" s="23" t="s">
        <v>818</v>
      </c>
    </row>
    <row r="108" spans="2:65" s="1" customFormat="1" ht="22.5" customHeight="1">
      <c r="B108" s="40"/>
      <c r="C108" s="201" t="s">
        <v>10</v>
      </c>
      <c r="D108" s="201" t="s">
        <v>167</v>
      </c>
      <c r="E108" s="202" t="s">
        <v>463</v>
      </c>
      <c r="F108" s="203" t="s">
        <v>464</v>
      </c>
      <c r="G108" s="204" t="s">
        <v>227</v>
      </c>
      <c r="H108" s="205">
        <v>2.8940000000000001</v>
      </c>
      <c r="I108" s="206"/>
      <c r="J108" s="207">
        <f t="shared" si="10"/>
        <v>0</v>
      </c>
      <c r="K108" s="203" t="s">
        <v>240</v>
      </c>
      <c r="L108" s="60"/>
      <c r="M108" s="208" t="s">
        <v>22</v>
      </c>
      <c r="N108" s="209" t="s">
        <v>46</v>
      </c>
      <c r="O108" s="41"/>
      <c r="P108" s="210">
        <f t="shared" si="11"/>
        <v>0</v>
      </c>
      <c r="Q108" s="210">
        <v>5.77E-3</v>
      </c>
      <c r="R108" s="210">
        <f t="shared" si="12"/>
        <v>1.6698380000000002E-2</v>
      </c>
      <c r="S108" s="210">
        <v>0</v>
      </c>
      <c r="T108" s="211">
        <f t="shared" si="13"/>
        <v>0</v>
      </c>
      <c r="AR108" s="23" t="s">
        <v>171</v>
      </c>
      <c r="AT108" s="23" t="s">
        <v>167</v>
      </c>
      <c r="AU108" s="23" t="s">
        <v>84</v>
      </c>
      <c r="AY108" s="23" t="s">
        <v>165</v>
      </c>
      <c r="BE108" s="212">
        <f t="shared" si="14"/>
        <v>0</v>
      </c>
      <c r="BF108" s="212">
        <f t="shared" si="15"/>
        <v>0</v>
      </c>
      <c r="BG108" s="212">
        <f t="shared" si="16"/>
        <v>0</v>
      </c>
      <c r="BH108" s="212">
        <f t="shared" si="17"/>
        <v>0</v>
      </c>
      <c r="BI108" s="212">
        <f t="shared" si="18"/>
        <v>0</v>
      </c>
      <c r="BJ108" s="23" t="s">
        <v>24</v>
      </c>
      <c r="BK108" s="212">
        <f t="shared" si="19"/>
        <v>0</v>
      </c>
      <c r="BL108" s="23" t="s">
        <v>171</v>
      </c>
      <c r="BM108" s="23" t="s">
        <v>819</v>
      </c>
    </row>
    <row r="109" spans="2:65" s="1" customFormat="1" ht="22.5" customHeight="1">
      <c r="B109" s="40"/>
      <c r="C109" s="213" t="s">
        <v>229</v>
      </c>
      <c r="D109" s="213" t="s">
        <v>224</v>
      </c>
      <c r="E109" s="214" t="s">
        <v>467</v>
      </c>
      <c r="F109" s="215" t="s">
        <v>468</v>
      </c>
      <c r="G109" s="216" t="s">
        <v>227</v>
      </c>
      <c r="H109" s="217">
        <v>2.8940000000000001</v>
      </c>
      <c r="I109" s="218"/>
      <c r="J109" s="219">
        <f t="shared" si="10"/>
        <v>0</v>
      </c>
      <c r="K109" s="215" t="s">
        <v>240</v>
      </c>
      <c r="L109" s="220"/>
      <c r="M109" s="221" t="s">
        <v>22</v>
      </c>
      <c r="N109" s="222" t="s">
        <v>46</v>
      </c>
      <c r="O109" s="41"/>
      <c r="P109" s="210">
        <f t="shared" si="11"/>
        <v>0</v>
      </c>
      <c r="Q109" s="210">
        <v>1</v>
      </c>
      <c r="R109" s="210">
        <f t="shared" si="12"/>
        <v>2.8940000000000001</v>
      </c>
      <c r="S109" s="210">
        <v>0</v>
      </c>
      <c r="T109" s="211">
        <f t="shared" si="13"/>
        <v>0</v>
      </c>
      <c r="AR109" s="23" t="s">
        <v>197</v>
      </c>
      <c r="AT109" s="23" t="s">
        <v>224</v>
      </c>
      <c r="AU109" s="23" t="s">
        <v>84</v>
      </c>
      <c r="AY109" s="23" t="s">
        <v>165</v>
      </c>
      <c r="BE109" s="212">
        <f t="shared" si="14"/>
        <v>0</v>
      </c>
      <c r="BF109" s="212">
        <f t="shared" si="15"/>
        <v>0</v>
      </c>
      <c r="BG109" s="212">
        <f t="shared" si="16"/>
        <v>0</v>
      </c>
      <c r="BH109" s="212">
        <f t="shared" si="17"/>
        <v>0</v>
      </c>
      <c r="BI109" s="212">
        <f t="shared" si="18"/>
        <v>0</v>
      </c>
      <c r="BJ109" s="23" t="s">
        <v>24</v>
      </c>
      <c r="BK109" s="212">
        <f t="shared" si="19"/>
        <v>0</v>
      </c>
      <c r="BL109" s="23" t="s">
        <v>171</v>
      </c>
      <c r="BM109" s="23" t="s">
        <v>820</v>
      </c>
    </row>
    <row r="110" spans="2:65" s="1" customFormat="1" ht="22.5" customHeight="1">
      <c r="B110" s="40"/>
      <c r="C110" s="201" t="s">
        <v>233</v>
      </c>
      <c r="D110" s="201" t="s">
        <v>167</v>
      </c>
      <c r="E110" s="202" t="s">
        <v>821</v>
      </c>
      <c r="F110" s="203" t="s">
        <v>822</v>
      </c>
      <c r="G110" s="204" t="s">
        <v>227</v>
      </c>
      <c r="H110" s="205">
        <v>2.8940000000000001</v>
      </c>
      <c r="I110" s="206"/>
      <c r="J110" s="207">
        <f t="shared" si="10"/>
        <v>0</v>
      </c>
      <c r="K110" s="203" t="s">
        <v>240</v>
      </c>
      <c r="L110" s="60"/>
      <c r="M110" s="208" t="s">
        <v>22</v>
      </c>
      <c r="N110" s="209" t="s">
        <v>46</v>
      </c>
      <c r="O110" s="41"/>
      <c r="P110" s="210">
        <f t="shared" si="11"/>
        <v>0</v>
      </c>
      <c r="Q110" s="210">
        <v>7.2000000000000005E-4</v>
      </c>
      <c r="R110" s="210">
        <f t="shared" si="12"/>
        <v>2.0836800000000001E-3</v>
      </c>
      <c r="S110" s="210">
        <v>0</v>
      </c>
      <c r="T110" s="211">
        <f t="shared" si="13"/>
        <v>0</v>
      </c>
      <c r="AR110" s="23" t="s">
        <v>171</v>
      </c>
      <c r="AT110" s="23" t="s">
        <v>167</v>
      </c>
      <c r="AU110" s="23" t="s">
        <v>84</v>
      </c>
      <c r="AY110" s="23" t="s">
        <v>165</v>
      </c>
      <c r="BE110" s="212">
        <f t="shared" si="14"/>
        <v>0</v>
      </c>
      <c r="BF110" s="212">
        <f t="shared" si="15"/>
        <v>0</v>
      </c>
      <c r="BG110" s="212">
        <f t="shared" si="16"/>
        <v>0</v>
      </c>
      <c r="BH110" s="212">
        <f t="shared" si="17"/>
        <v>0</v>
      </c>
      <c r="BI110" s="212">
        <f t="shared" si="18"/>
        <v>0</v>
      </c>
      <c r="BJ110" s="23" t="s">
        <v>24</v>
      </c>
      <c r="BK110" s="212">
        <f t="shared" si="19"/>
        <v>0</v>
      </c>
      <c r="BL110" s="23" t="s">
        <v>171</v>
      </c>
      <c r="BM110" s="23" t="s">
        <v>823</v>
      </c>
    </row>
    <row r="111" spans="2:65" s="1" customFormat="1" ht="22.5" customHeight="1">
      <c r="B111" s="40"/>
      <c r="C111" s="201" t="s">
        <v>242</v>
      </c>
      <c r="D111" s="201" t="s">
        <v>167</v>
      </c>
      <c r="E111" s="202" t="s">
        <v>824</v>
      </c>
      <c r="F111" s="203" t="s">
        <v>825</v>
      </c>
      <c r="G111" s="204" t="s">
        <v>195</v>
      </c>
      <c r="H111" s="205">
        <v>133.13999999999999</v>
      </c>
      <c r="I111" s="206"/>
      <c r="J111" s="207">
        <f t="shared" si="10"/>
        <v>0</v>
      </c>
      <c r="K111" s="203" t="s">
        <v>240</v>
      </c>
      <c r="L111" s="60"/>
      <c r="M111" s="208" t="s">
        <v>22</v>
      </c>
      <c r="N111" s="209" t="s">
        <v>46</v>
      </c>
      <c r="O111" s="41"/>
      <c r="P111" s="210">
        <f t="shared" si="11"/>
        <v>0</v>
      </c>
      <c r="Q111" s="210">
        <v>0</v>
      </c>
      <c r="R111" s="210">
        <f t="shared" si="12"/>
        <v>0</v>
      </c>
      <c r="S111" s="210">
        <v>0</v>
      </c>
      <c r="T111" s="211">
        <f t="shared" si="13"/>
        <v>0</v>
      </c>
      <c r="AR111" s="23" t="s">
        <v>171</v>
      </c>
      <c r="AT111" s="23" t="s">
        <v>167</v>
      </c>
      <c r="AU111" s="23" t="s">
        <v>84</v>
      </c>
      <c r="AY111" s="23" t="s">
        <v>165</v>
      </c>
      <c r="BE111" s="212">
        <f t="shared" si="14"/>
        <v>0</v>
      </c>
      <c r="BF111" s="212">
        <f t="shared" si="15"/>
        <v>0</v>
      </c>
      <c r="BG111" s="212">
        <f t="shared" si="16"/>
        <v>0</v>
      </c>
      <c r="BH111" s="212">
        <f t="shared" si="17"/>
        <v>0</v>
      </c>
      <c r="BI111" s="212">
        <f t="shared" si="18"/>
        <v>0</v>
      </c>
      <c r="BJ111" s="23" t="s">
        <v>24</v>
      </c>
      <c r="BK111" s="212">
        <f t="shared" si="19"/>
        <v>0</v>
      </c>
      <c r="BL111" s="23" t="s">
        <v>171</v>
      </c>
      <c r="BM111" s="23" t="s">
        <v>826</v>
      </c>
    </row>
    <row r="112" spans="2:65" s="1" customFormat="1" ht="22.5" customHeight="1">
      <c r="B112" s="40"/>
      <c r="C112" s="201" t="s">
        <v>250</v>
      </c>
      <c r="D112" s="201" t="s">
        <v>167</v>
      </c>
      <c r="E112" s="202" t="s">
        <v>209</v>
      </c>
      <c r="F112" s="203" t="s">
        <v>210</v>
      </c>
      <c r="G112" s="204" t="s">
        <v>195</v>
      </c>
      <c r="H112" s="205">
        <v>2144.5</v>
      </c>
      <c r="I112" s="206"/>
      <c r="J112" s="207">
        <f t="shared" si="10"/>
        <v>0</v>
      </c>
      <c r="K112" s="203" t="s">
        <v>240</v>
      </c>
      <c r="L112" s="60"/>
      <c r="M112" s="208" t="s">
        <v>22</v>
      </c>
      <c r="N112" s="209" t="s">
        <v>46</v>
      </c>
      <c r="O112" s="41"/>
      <c r="P112" s="210">
        <f t="shared" si="11"/>
        <v>0</v>
      </c>
      <c r="Q112" s="210">
        <v>0</v>
      </c>
      <c r="R112" s="210">
        <f t="shared" si="12"/>
        <v>0</v>
      </c>
      <c r="S112" s="210">
        <v>0</v>
      </c>
      <c r="T112" s="211">
        <f t="shared" si="13"/>
        <v>0</v>
      </c>
      <c r="AR112" s="23" t="s">
        <v>171</v>
      </c>
      <c r="AT112" s="23" t="s">
        <v>167</v>
      </c>
      <c r="AU112" s="23" t="s">
        <v>84</v>
      </c>
      <c r="AY112" s="23" t="s">
        <v>165</v>
      </c>
      <c r="BE112" s="212">
        <f t="shared" si="14"/>
        <v>0</v>
      </c>
      <c r="BF112" s="212">
        <f t="shared" si="15"/>
        <v>0</v>
      </c>
      <c r="BG112" s="212">
        <f t="shared" si="16"/>
        <v>0</v>
      </c>
      <c r="BH112" s="212">
        <f t="shared" si="17"/>
        <v>0</v>
      </c>
      <c r="BI112" s="212">
        <f t="shared" si="18"/>
        <v>0</v>
      </c>
      <c r="BJ112" s="23" t="s">
        <v>24</v>
      </c>
      <c r="BK112" s="212">
        <f t="shared" si="19"/>
        <v>0</v>
      </c>
      <c r="BL112" s="23" t="s">
        <v>171</v>
      </c>
      <c r="BM112" s="23" t="s">
        <v>827</v>
      </c>
    </row>
    <row r="113" spans="2:65" s="1" customFormat="1" ht="22.5" customHeight="1">
      <c r="B113" s="40"/>
      <c r="C113" s="201" t="s">
        <v>246</v>
      </c>
      <c r="D113" s="201" t="s">
        <v>167</v>
      </c>
      <c r="E113" s="202" t="s">
        <v>217</v>
      </c>
      <c r="F113" s="203" t="s">
        <v>218</v>
      </c>
      <c r="G113" s="204" t="s">
        <v>195</v>
      </c>
      <c r="H113" s="205">
        <v>2144.5</v>
      </c>
      <c r="I113" s="206"/>
      <c r="J113" s="207">
        <f t="shared" si="10"/>
        <v>0</v>
      </c>
      <c r="K113" s="203" t="s">
        <v>240</v>
      </c>
      <c r="L113" s="60"/>
      <c r="M113" s="208" t="s">
        <v>22</v>
      </c>
      <c r="N113" s="209" t="s">
        <v>46</v>
      </c>
      <c r="O113" s="41"/>
      <c r="P113" s="210">
        <f t="shared" si="11"/>
        <v>0</v>
      </c>
      <c r="Q113" s="210">
        <v>0</v>
      </c>
      <c r="R113" s="210">
        <f t="shared" si="12"/>
        <v>0</v>
      </c>
      <c r="S113" s="210">
        <v>0</v>
      </c>
      <c r="T113" s="211">
        <f t="shared" si="13"/>
        <v>0</v>
      </c>
      <c r="AR113" s="23" t="s">
        <v>171</v>
      </c>
      <c r="AT113" s="23" t="s">
        <v>167</v>
      </c>
      <c r="AU113" s="23" t="s">
        <v>84</v>
      </c>
      <c r="AY113" s="23" t="s">
        <v>165</v>
      </c>
      <c r="BE113" s="212">
        <f t="shared" si="14"/>
        <v>0</v>
      </c>
      <c r="BF113" s="212">
        <f t="shared" si="15"/>
        <v>0</v>
      </c>
      <c r="BG113" s="212">
        <f t="shared" si="16"/>
        <v>0</v>
      </c>
      <c r="BH113" s="212">
        <f t="shared" si="17"/>
        <v>0</v>
      </c>
      <c r="BI113" s="212">
        <f t="shared" si="18"/>
        <v>0</v>
      </c>
      <c r="BJ113" s="23" t="s">
        <v>24</v>
      </c>
      <c r="BK113" s="212">
        <f t="shared" si="19"/>
        <v>0</v>
      </c>
      <c r="BL113" s="23" t="s">
        <v>171</v>
      </c>
      <c r="BM113" s="23" t="s">
        <v>828</v>
      </c>
    </row>
    <row r="114" spans="2:65" s="1" customFormat="1" ht="22.5" customHeight="1">
      <c r="B114" s="40"/>
      <c r="C114" s="201" t="s">
        <v>9</v>
      </c>
      <c r="D114" s="201" t="s">
        <v>167</v>
      </c>
      <c r="E114" s="202" t="s">
        <v>474</v>
      </c>
      <c r="F114" s="203" t="s">
        <v>475</v>
      </c>
      <c r="G114" s="204" t="s">
        <v>195</v>
      </c>
      <c r="H114" s="205">
        <v>1664.3</v>
      </c>
      <c r="I114" s="206"/>
      <c r="J114" s="207">
        <f t="shared" si="10"/>
        <v>0</v>
      </c>
      <c r="K114" s="203" t="s">
        <v>240</v>
      </c>
      <c r="L114" s="60"/>
      <c r="M114" s="208" t="s">
        <v>22</v>
      </c>
      <c r="N114" s="209" t="s">
        <v>46</v>
      </c>
      <c r="O114" s="41"/>
      <c r="P114" s="210">
        <f t="shared" si="11"/>
        <v>0</v>
      </c>
      <c r="Q114" s="210">
        <v>0</v>
      </c>
      <c r="R114" s="210">
        <f t="shared" si="12"/>
        <v>0</v>
      </c>
      <c r="S114" s="210">
        <v>0</v>
      </c>
      <c r="T114" s="211">
        <f t="shared" si="13"/>
        <v>0</v>
      </c>
      <c r="AR114" s="23" t="s">
        <v>171</v>
      </c>
      <c r="AT114" s="23" t="s">
        <v>167</v>
      </c>
      <c r="AU114" s="23" t="s">
        <v>84</v>
      </c>
      <c r="AY114" s="23" t="s">
        <v>165</v>
      </c>
      <c r="BE114" s="212">
        <f t="shared" si="14"/>
        <v>0</v>
      </c>
      <c r="BF114" s="212">
        <f t="shared" si="15"/>
        <v>0</v>
      </c>
      <c r="BG114" s="212">
        <f t="shared" si="16"/>
        <v>0</v>
      </c>
      <c r="BH114" s="212">
        <f t="shared" si="17"/>
        <v>0</v>
      </c>
      <c r="BI114" s="212">
        <f t="shared" si="18"/>
        <v>0</v>
      </c>
      <c r="BJ114" s="23" t="s">
        <v>24</v>
      </c>
      <c r="BK114" s="212">
        <f t="shared" si="19"/>
        <v>0</v>
      </c>
      <c r="BL114" s="23" t="s">
        <v>171</v>
      </c>
      <c r="BM114" s="23" t="s">
        <v>829</v>
      </c>
    </row>
    <row r="115" spans="2:65" s="1" customFormat="1" ht="22.5" customHeight="1">
      <c r="B115" s="40"/>
      <c r="C115" s="201" t="s">
        <v>257</v>
      </c>
      <c r="D115" s="201" t="s">
        <v>167</v>
      </c>
      <c r="E115" s="202" t="s">
        <v>477</v>
      </c>
      <c r="F115" s="203" t="s">
        <v>478</v>
      </c>
      <c r="G115" s="204" t="s">
        <v>195</v>
      </c>
      <c r="H115" s="205">
        <v>560.41999999999996</v>
      </c>
      <c r="I115" s="206"/>
      <c r="J115" s="207">
        <f t="shared" si="10"/>
        <v>0</v>
      </c>
      <c r="K115" s="203" t="s">
        <v>240</v>
      </c>
      <c r="L115" s="60"/>
      <c r="M115" s="208" t="s">
        <v>22</v>
      </c>
      <c r="N115" s="209" t="s">
        <v>46</v>
      </c>
      <c r="O115" s="41"/>
      <c r="P115" s="210">
        <f t="shared" si="11"/>
        <v>0</v>
      </c>
      <c r="Q115" s="210">
        <v>0</v>
      </c>
      <c r="R115" s="210">
        <f t="shared" si="12"/>
        <v>0</v>
      </c>
      <c r="S115" s="210">
        <v>0</v>
      </c>
      <c r="T115" s="211">
        <f t="shared" si="13"/>
        <v>0</v>
      </c>
      <c r="AR115" s="23" t="s">
        <v>171</v>
      </c>
      <c r="AT115" s="23" t="s">
        <v>167</v>
      </c>
      <c r="AU115" s="23" t="s">
        <v>84</v>
      </c>
      <c r="AY115" s="23" t="s">
        <v>165</v>
      </c>
      <c r="BE115" s="212">
        <f t="shared" si="14"/>
        <v>0</v>
      </c>
      <c r="BF115" s="212">
        <f t="shared" si="15"/>
        <v>0</v>
      </c>
      <c r="BG115" s="212">
        <f t="shared" si="16"/>
        <v>0</v>
      </c>
      <c r="BH115" s="212">
        <f t="shared" si="17"/>
        <v>0</v>
      </c>
      <c r="BI115" s="212">
        <f t="shared" si="18"/>
        <v>0</v>
      </c>
      <c r="BJ115" s="23" t="s">
        <v>24</v>
      </c>
      <c r="BK115" s="212">
        <f t="shared" si="19"/>
        <v>0</v>
      </c>
      <c r="BL115" s="23" t="s">
        <v>171</v>
      </c>
      <c r="BM115" s="23" t="s">
        <v>830</v>
      </c>
    </row>
    <row r="116" spans="2:65" s="1" customFormat="1" ht="22.5" customHeight="1">
      <c r="B116" s="40"/>
      <c r="C116" s="201" t="s">
        <v>261</v>
      </c>
      <c r="D116" s="201" t="s">
        <v>167</v>
      </c>
      <c r="E116" s="202" t="s">
        <v>831</v>
      </c>
      <c r="F116" s="203" t="s">
        <v>832</v>
      </c>
      <c r="G116" s="204" t="s">
        <v>170</v>
      </c>
      <c r="H116" s="205">
        <v>229.82</v>
      </c>
      <c r="I116" s="206"/>
      <c r="J116" s="207">
        <f t="shared" si="10"/>
        <v>0</v>
      </c>
      <c r="K116" s="203" t="s">
        <v>240</v>
      </c>
      <c r="L116" s="60"/>
      <c r="M116" s="208" t="s">
        <v>22</v>
      </c>
      <c r="N116" s="209" t="s">
        <v>46</v>
      </c>
      <c r="O116" s="41"/>
      <c r="P116" s="210">
        <f t="shared" si="11"/>
        <v>0</v>
      </c>
      <c r="Q116" s="210">
        <v>0</v>
      </c>
      <c r="R116" s="210">
        <f t="shared" si="12"/>
        <v>0</v>
      </c>
      <c r="S116" s="210">
        <v>0</v>
      </c>
      <c r="T116" s="211">
        <f t="shared" si="13"/>
        <v>0</v>
      </c>
      <c r="AR116" s="23" t="s">
        <v>171</v>
      </c>
      <c r="AT116" s="23" t="s">
        <v>167</v>
      </c>
      <c r="AU116" s="23" t="s">
        <v>84</v>
      </c>
      <c r="AY116" s="23" t="s">
        <v>165</v>
      </c>
      <c r="BE116" s="212">
        <f t="shared" si="14"/>
        <v>0</v>
      </c>
      <c r="BF116" s="212">
        <f t="shared" si="15"/>
        <v>0</v>
      </c>
      <c r="BG116" s="212">
        <f t="shared" si="16"/>
        <v>0</v>
      </c>
      <c r="BH116" s="212">
        <f t="shared" si="17"/>
        <v>0</v>
      </c>
      <c r="BI116" s="212">
        <f t="shared" si="18"/>
        <v>0</v>
      </c>
      <c r="BJ116" s="23" t="s">
        <v>24</v>
      </c>
      <c r="BK116" s="212">
        <f t="shared" si="19"/>
        <v>0</v>
      </c>
      <c r="BL116" s="23" t="s">
        <v>171</v>
      </c>
      <c r="BM116" s="23" t="s">
        <v>833</v>
      </c>
    </row>
    <row r="117" spans="2:65" s="1" customFormat="1" ht="22.5" customHeight="1">
      <c r="B117" s="40"/>
      <c r="C117" s="201" t="s">
        <v>266</v>
      </c>
      <c r="D117" s="201" t="s">
        <v>167</v>
      </c>
      <c r="E117" s="202" t="s">
        <v>273</v>
      </c>
      <c r="F117" s="203" t="s">
        <v>274</v>
      </c>
      <c r="G117" s="204" t="s">
        <v>170</v>
      </c>
      <c r="H117" s="205">
        <v>229</v>
      </c>
      <c r="I117" s="206"/>
      <c r="J117" s="207">
        <f t="shared" si="10"/>
        <v>0</v>
      </c>
      <c r="K117" s="203" t="s">
        <v>240</v>
      </c>
      <c r="L117" s="60"/>
      <c r="M117" s="208" t="s">
        <v>22</v>
      </c>
      <c r="N117" s="209" t="s">
        <v>46</v>
      </c>
      <c r="O117" s="41"/>
      <c r="P117" s="210">
        <f t="shared" si="11"/>
        <v>0</v>
      </c>
      <c r="Q117" s="210">
        <v>0</v>
      </c>
      <c r="R117" s="210">
        <f t="shared" si="12"/>
        <v>0</v>
      </c>
      <c r="S117" s="210">
        <v>0</v>
      </c>
      <c r="T117" s="211">
        <f t="shared" si="13"/>
        <v>0</v>
      </c>
      <c r="AR117" s="23" t="s">
        <v>171</v>
      </c>
      <c r="AT117" s="23" t="s">
        <v>167</v>
      </c>
      <c r="AU117" s="23" t="s">
        <v>84</v>
      </c>
      <c r="AY117" s="23" t="s">
        <v>165</v>
      </c>
      <c r="BE117" s="212">
        <f t="shared" si="14"/>
        <v>0</v>
      </c>
      <c r="BF117" s="212">
        <f t="shared" si="15"/>
        <v>0</v>
      </c>
      <c r="BG117" s="212">
        <f t="shared" si="16"/>
        <v>0</v>
      </c>
      <c r="BH117" s="212">
        <f t="shared" si="17"/>
        <v>0</v>
      </c>
      <c r="BI117" s="212">
        <f t="shared" si="18"/>
        <v>0</v>
      </c>
      <c r="BJ117" s="23" t="s">
        <v>24</v>
      </c>
      <c r="BK117" s="212">
        <f t="shared" si="19"/>
        <v>0</v>
      </c>
      <c r="BL117" s="23" t="s">
        <v>171</v>
      </c>
      <c r="BM117" s="23" t="s">
        <v>834</v>
      </c>
    </row>
    <row r="118" spans="2:65" s="11" customFormat="1" ht="29.85" customHeight="1">
      <c r="B118" s="184"/>
      <c r="C118" s="185"/>
      <c r="D118" s="198" t="s">
        <v>74</v>
      </c>
      <c r="E118" s="199" t="s">
        <v>84</v>
      </c>
      <c r="F118" s="199" t="s">
        <v>835</v>
      </c>
      <c r="G118" s="185"/>
      <c r="H118" s="185"/>
      <c r="I118" s="188"/>
      <c r="J118" s="200">
        <f>BK118</f>
        <v>0</v>
      </c>
      <c r="K118" s="185"/>
      <c r="L118" s="190"/>
      <c r="M118" s="191"/>
      <c r="N118" s="192"/>
      <c r="O118" s="192"/>
      <c r="P118" s="193">
        <f>SUM(P119:P125)</f>
        <v>0</v>
      </c>
      <c r="Q118" s="192"/>
      <c r="R118" s="193">
        <f>SUM(R119:R125)</f>
        <v>302.7592932</v>
      </c>
      <c r="S118" s="192"/>
      <c r="T118" s="194">
        <f>SUM(T119:T125)</f>
        <v>0</v>
      </c>
      <c r="AR118" s="195" t="s">
        <v>24</v>
      </c>
      <c r="AT118" s="196" t="s">
        <v>74</v>
      </c>
      <c r="AU118" s="196" t="s">
        <v>24</v>
      </c>
      <c r="AY118" s="195" t="s">
        <v>165</v>
      </c>
      <c r="BK118" s="197">
        <f>SUM(BK119:BK125)</f>
        <v>0</v>
      </c>
    </row>
    <row r="119" spans="2:65" s="1" customFormat="1" ht="31.5" customHeight="1">
      <c r="B119" s="40"/>
      <c r="C119" s="201" t="s">
        <v>270</v>
      </c>
      <c r="D119" s="201" t="s">
        <v>167</v>
      </c>
      <c r="E119" s="202" t="s">
        <v>836</v>
      </c>
      <c r="F119" s="203" t="s">
        <v>837</v>
      </c>
      <c r="G119" s="204" t="s">
        <v>190</v>
      </c>
      <c r="H119" s="205">
        <v>56.4</v>
      </c>
      <c r="I119" s="206"/>
      <c r="J119" s="207">
        <f t="shared" ref="J119:J125" si="20">ROUND(I119*H119,2)</f>
        <v>0</v>
      </c>
      <c r="K119" s="203" t="s">
        <v>240</v>
      </c>
      <c r="L119" s="60"/>
      <c r="M119" s="208" t="s">
        <v>22</v>
      </c>
      <c r="N119" s="209" t="s">
        <v>46</v>
      </c>
      <c r="O119" s="41"/>
      <c r="P119" s="210">
        <f t="shared" ref="P119:P125" si="21">O119*H119</f>
        <v>0</v>
      </c>
      <c r="Q119" s="210">
        <v>0.23058000000000001</v>
      </c>
      <c r="R119" s="210">
        <f t="shared" ref="R119:R125" si="22">Q119*H119</f>
        <v>13.004712</v>
      </c>
      <c r="S119" s="210">
        <v>0</v>
      </c>
      <c r="T119" s="211">
        <f t="shared" ref="T119:T125" si="23">S119*H119</f>
        <v>0</v>
      </c>
      <c r="AR119" s="23" t="s">
        <v>171</v>
      </c>
      <c r="AT119" s="23" t="s">
        <v>167</v>
      </c>
      <c r="AU119" s="23" t="s">
        <v>84</v>
      </c>
      <c r="AY119" s="23" t="s">
        <v>165</v>
      </c>
      <c r="BE119" s="212">
        <f t="shared" ref="BE119:BE125" si="24">IF(N119="základní",J119,0)</f>
        <v>0</v>
      </c>
      <c r="BF119" s="212">
        <f t="shared" ref="BF119:BF125" si="25">IF(N119="snížená",J119,0)</f>
        <v>0</v>
      </c>
      <c r="BG119" s="212">
        <f t="shared" ref="BG119:BG125" si="26">IF(N119="zákl. přenesená",J119,0)</f>
        <v>0</v>
      </c>
      <c r="BH119" s="212">
        <f t="shared" ref="BH119:BH125" si="27">IF(N119="sníž. přenesená",J119,0)</f>
        <v>0</v>
      </c>
      <c r="BI119" s="212">
        <f t="shared" ref="BI119:BI125" si="28">IF(N119="nulová",J119,0)</f>
        <v>0</v>
      </c>
      <c r="BJ119" s="23" t="s">
        <v>24</v>
      </c>
      <c r="BK119" s="212">
        <f t="shared" ref="BK119:BK125" si="29">ROUND(I119*H119,2)</f>
        <v>0</v>
      </c>
      <c r="BL119" s="23" t="s">
        <v>171</v>
      </c>
      <c r="BM119" s="23" t="s">
        <v>838</v>
      </c>
    </row>
    <row r="120" spans="2:65" s="1" customFormat="1" ht="22.5" customHeight="1">
      <c r="B120" s="40"/>
      <c r="C120" s="201" t="s">
        <v>272</v>
      </c>
      <c r="D120" s="201" t="s">
        <v>167</v>
      </c>
      <c r="E120" s="202" t="s">
        <v>839</v>
      </c>
      <c r="F120" s="203" t="s">
        <v>840</v>
      </c>
      <c r="G120" s="204" t="s">
        <v>195</v>
      </c>
      <c r="H120" s="205">
        <v>109.75</v>
      </c>
      <c r="I120" s="206"/>
      <c r="J120" s="207">
        <f t="shared" si="20"/>
        <v>0</v>
      </c>
      <c r="K120" s="203" t="s">
        <v>240</v>
      </c>
      <c r="L120" s="60"/>
      <c r="M120" s="208" t="s">
        <v>22</v>
      </c>
      <c r="N120" s="209" t="s">
        <v>46</v>
      </c>
      <c r="O120" s="41"/>
      <c r="P120" s="210">
        <f t="shared" si="21"/>
        <v>0</v>
      </c>
      <c r="Q120" s="210">
        <v>2.5517799999999999</v>
      </c>
      <c r="R120" s="210">
        <f t="shared" si="22"/>
        <v>280.05785500000002</v>
      </c>
      <c r="S120" s="210">
        <v>0</v>
      </c>
      <c r="T120" s="211">
        <f t="shared" si="23"/>
        <v>0</v>
      </c>
      <c r="AR120" s="23" t="s">
        <v>171</v>
      </c>
      <c r="AT120" s="23" t="s">
        <v>167</v>
      </c>
      <c r="AU120" s="23" t="s">
        <v>84</v>
      </c>
      <c r="AY120" s="23" t="s">
        <v>165</v>
      </c>
      <c r="BE120" s="212">
        <f t="shared" si="24"/>
        <v>0</v>
      </c>
      <c r="BF120" s="212">
        <f t="shared" si="25"/>
        <v>0</v>
      </c>
      <c r="BG120" s="212">
        <f t="shared" si="26"/>
        <v>0</v>
      </c>
      <c r="BH120" s="212">
        <f t="shared" si="27"/>
        <v>0</v>
      </c>
      <c r="BI120" s="212">
        <f t="shared" si="28"/>
        <v>0</v>
      </c>
      <c r="BJ120" s="23" t="s">
        <v>24</v>
      </c>
      <c r="BK120" s="212">
        <f t="shared" si="29"/>
        <v>0</v>
      </c>
      <c r="BL120" s="23" t="s">
        <v>171</v>
      </c>
      <c r="BM120" s="23" t="s">
        <v>841</v>
      </c>
    </row>
    <row r="121" spans="2:65" s="1" customFormat="1" ht="22.5" customHeight="1">
      <c r="B121" s="40"/>
      <c r="C121" s="201" t="s">
        <v>276</v>
      </c>
      <c r="D121" s="201" t="s">
        <v>167</v>
      </c>
      <c r="E121" s="202" t="s">
        <v>842</v>
      </c>
      <c r="F121" s="203" t="s">
        <v>843</v>
      </c>
      <c r="G121" s="204" t="s">
        <v>170</v>
      </c>
      <c r="H121" s="205">
        <v>54</v>
      </c>
      <c r="I121" s="206"/>
      <c r="J121" s="207">
        <f t="shared" si="20"/>
        <v>0</v>
      </c>
      <c r="K121" s="203" t="s">
        <v>240</v>
      </c>
      <c r="L121" s="60"/>
      <c r="M121" s="208" t="s">
        <v>22</v>
      </c>
      <c r="N121" s="209" t="s">
        <v>46</v>
      </c>
      <c r="O121" s="41"/>
      <c r="P121" s="210">
        <f t="shared" si="21"/>
        <v>0</v>
      </c>
      <c r="Q121" s="210">
        <v>4.5799999999999999E-3</v>
      </c>
      <c r="R121" s="210">
        <f t="shared" si="22"/>
        <v>0.24731999999999998</v>
      </c>
      <c r="S121" s="210">
        <v>0</v>
      </c>
      <c r="T121" s="211">
        <f t="shared" si="23"/>
        <v>0</v>
      </c>
      <c r="AR121" s="23" t="s">
        <v>171</v>
      </c>
      <c r="AT121" s="23" t="s">
        <v>167</v>
      </c>
      <c r="AU121" s="23" t="s">
        <v>84</v>
      </c>
      <c r="AY121" s="23" t="s">
        <v>165</v>
      </c>
      <c r="BE121" s="212">
        <f t="shared" si="24"/>
        <v>0</v>
      </c>
      <c r="BF121" s="212">
        <f t="shared" si="25"/>
        <v>0</v>
      </c>
      <c r="BG121" s="212">
        <f t="shared" si="26"/>
        <v>0</v>
      </c>
      <c r="BH121" s="212">
        <f t="shared" si="27"/>
        <v>0</v>
      </c>
      <c r="BI121" s="212">
        <f t="shared" si="28"/>
        <v>0</v>
      </c>
      <c r="BJ121" s="23" t="s">
        <v>24</v>
      </c>
      <c r="BK121" s="212">
        <f t="shared" si="29"/>
        <v>0</v>
      </c>
      <c r="BL121" s="23" t="s">
        <v>171</v>
      </c>
      <c r="BM121" s="23" t="s">
        <v>844</v>
      </c>
    </row>
    <row r="122" spans="2:65" s="1" customFormat="1" ht="22.5" customHeight="1">
      <c r="B122" s="40"/>
      <c r="C122" s="201" t="s">
        <v>280</v>
      </c>
      <c r="D122" s="201" t="s">
        <v>167</v>
      </c>
      <c r="E122" s="202" t="s">
        <v>845</v>
      </c>
      <c r="F122" s="203" t="s">
        <v>846</v>
      </c>
      <c r="G122" s="204" t="s">
        <v>170</v>
      </c>
      <c r="H122" s="205">
        <v>54</v>
      </c>
      <c r="I122" s="206"/>
      <c r="J122" s="207">
        <f t="shared" si="20"/>
        <v>0</v>
      </c>
      <c r="K122" s="203" t="s">
        <v>240</v>
      </c>
      <c r="L122" s="60"/>
      <c r="M122" s="208" t="s">
        <v>22</v>
      </c>
      <c r="N122" s="209" t="s">
        <v>46</v>
      </c>
      <c r="O122" s="41"/>
      <c r="P122" s="210">
        <f t="shared" si="21"/>
        <v>0</v>
      </c>
      <c r="Q122" s="210">
        <v>0</v>
      </c>
      <c r="R122" s="210">
        <f t="shared" si="22"/>
        <v>0</v>
      </c>
      <c r="S122" s="210">
        <v>0</v>
      </c>
      <c r="T122" s="211">
        <f t="shared" si="23"/>
        <v>0</v>
      </c>
      <c r="AR122" s="23" t="s">
        <v>171</v>
      </c>
      <c r="AT122" s="23" t="s">
        <v>167</v>
      </c>
      <c r="AU122" s="23" t="s">
        <v>84</v>
      </c>
      <c r="AY122" s="23" t="s">
        <v>165</v>
      </c>
      <c r="BE122" s="212">
        <f t="shared" si="24"/>
        <v>0</v>
      </c>
      <c r="BF122" s="212">
        <f t="shared" si="25"/>
        <v>0</v>
      </c>
      <c r="BG122" s="212">
        <f t="shared" si="26"/>
        <v>0</v>
      </c>
      <c r="BH122" s="212">
        <f t="shared" si="27"/>
        <v>0</v>
      </c>
      <c r="BI122" s="212">
        <f t="shared" si="28"/>
        <v>0</v>
      </c>
      <c r="BJ122" s="23" t="s">
        <v>24</v>
      </c>
      <c r="BK122" s="212">
        <f t="shared" si="29"/>
        <v>0</v>
      </c>
      <c r="BL122" s="23" t="s">
        <v>171</v>
      </c>
      <c r="BM122" s="23" t="s">
        <v>847</v>
      </c>
    </row>
    <row r="123" spans="2:65" s="1" customFormat="1" ht="22.5" customHeight="1">
      <c r="B123" s="40"/>
      <c r="C123" s="201" t="s">
        <v>284</v>
      </c>
      <c r="D123" s="201" t="s">
        <v>167</v>
      </c>
      <c r="E123" s="202" t="s">
        <v>848</v>
      </c>
      <c r="F123" s="203" t="s">
        <v>849</v>
      </c>
      <c r="G123" s="204" t="s">
        <v>227</v>
      </c>
      <c r="H123" s="205">
        <v>8.5399999999999991</v>
      </c>
      <c r="I123" s="206"/>
      <c r="J123" s="207">
        <f t="shared" si="20"/>
        <v>0</v>
      </c>
      <c r="K123" s="203" t="s">
        <v>240</v>
      </c>
      <c r="L123" s="60"/>
      <c r="M123" s="208" t="s">
        <v>22</v>
      </c>
      <c r="N123" s="209" t="s">
        <v>46</v>
      </c>
      <c r="O123" s="41"/>
      <c r="P123" s="210">
        <f t="shared" si="21"/>
        <v>0</v>
      </c>
      <c r="Q123" s="210">
        <v>1.0475300000000001</v>
      </c>
      <c r="R123" s="210">
        <f t="shared" si="22"/>
        <v>8.9459061999999996</v>
      </c>
      <c r="S123" s="210">
        <v>0</v>
      </c>
      <c r="T123" s="211">
        <f t="shared" si="23"/>
        <v>0</v>
      </c>
      <c r="AR123" s="23" t="s">
        <v>171</v>
      </c>
      <c r="AT123" s="23" t="s">
        <v>167</v>
      </c>
      <c r="AU123" s="23" t="s">
        <v>84</v>
      </c>
      <c r="AY123" s="23" t="s">
        <v>165</v>
      </c>
      <c r="BE123" s="212">
        <f t="shared" si="24"/>
        <v>0</v>
      </c>
      <c r="BF123" s="212">
        <f t="shared" si="25"/>
        <v>0</v>
      </c>
      <c r="BG123" s="212">
        <f t="shared" si="26"/>
        <v>0</v>
      </c>
      <c r="BH123" s="212">
        <f t="shared" si="27"/>
        <v>0</v>
      </c>
      <c r="BI123" s="212">
        <f t="shared" si="28"/>
        <v>0</v>
      </c>
      <c r="BJ123" s="23" t="s">
        <v>24</v>
      </c>
      <c r="BK123" s="212">
        <f t="shared" si="29"/>
        <v>0</v>
      </c>
      <c r="BL123" s="23" t="s">
        <v>171</v>
      </c>
      <c r="BM123" s="23" t="s">
        <v>850</v>
      </c>
    </row>
    <row r="124" spans="2:65" s="1" customFormat="1" ht="22.5" customHeight="1">
      <c r="B124" s="40"/>
      <c r="C124" s="201" t="s">
        <v>288</v>
      </c>
      <c r="D124" s="201" t="s">
        <v>167</v>
      </c>
      <c r="E124" s="202" t="s">
        <v>851</v>
      </c>
      <c r="F124" s="203" t="s">
        <v>852</v>
      </c>
      <c r="G124" s="204" t="s">
        <v>170</v>
      </c>
      <c r="H124" s="205">
        <v>50</v>
      </c>
      <c r="I124" s="206"/>
      <c r="J124" s="207">
        <f t="shared" si="20"/>
        <v>0</v>
      </c>
      <c r="K124" s="203" t="s">
        <v>240</v>
      </c>
      <c r="L124" s="60"/>
      <c r="M124" s="208" t="s">
        <v>22</v>
      </c>
      <c r="N124" s="209" t="s">
        <v>46</v>
      </c>
      <c r="O124" s="41"/>
      <c r="P124" s="210">
        <f t="shared" si="21"/>
        <v>0</v>
      </c>
      <c r="Q124" s="210">
        <v>1.0070000000000001E-2</v>
      </c>
      <c r="R124" s="210">
        <f t="shared" si="22"/>
        <v>0.50350000000000006</v>
      </c>
      <c r="S124" s="210">
        <v>0</v>
      </c>
      <c r="T124" s="211">
        <f t="shared" si="23"/>
        <v>0</v>
      </c>
      <c r="AR124" s="23" t="s">
        <v>171</v>
      </c>
      <c r="AT124" s="23" t="s">
        <v>167</v>
      </c>
      <c r="AU124" s="23" t="s">
        <v>84</v>
      </c>
      <c r="AY124" s="23" t="s">
        <v>165</v>
      </c>
      <c r="BE124" s="212">
        <f t="shared" si="24"/>
        <v>0</v>
      </c>
      <c r="BF124" s="212">
        <f t="shared" si="25"/>
        <v>0</v>
      </c>
      <c r="BG124" s="212">
        <f t="shared" si="26"/>
        <v>0</v>
      </c>
      <c r="BH124" s="212">
        <f t="shared" si="27"/>
        <v>0</v>
      </c>
      <c r="BI124" s="212">
        <f t="shared" si="28"/>
        <v>0</v>
      </c>
      <c r="BJ124" s="23" t="s">
        <v>24</v>
      </c>
      <c r="BK124" s="212">
        <f t="shared" si="29"/>
        <v>0</v>
      </c>
      <c r="BL124" s="23" t="s">
        <v>171</v>
      </c>
      <c r="BM124" s="23" t="s">
        <v>853</v>
      </c>
    </row>
    <row r="125" spans="2:65" s="1" customFormat="1" ht="22.5" customHeight="1">
      <c r="B125" s="40"/>
      <c r="C125" s="201" t="s">
        <v>292</v>
      </c>
      <c r="D125" s="201" t="s">
        <v>167</v>
      </c>
      <c r="E125" s="202" t="s">
        <v>854</v>
      </c>
      <c r="F125" s="203" t="s">
        <v>855</v>
      </c>
      <c r="G125" s="204" t="s">
        <v>170</v>
      </c>
      <c r="H125" s="205">
        <v>50</v>
      </c>
      <c r="I125" s="206"/>
      <c r="J125" s="207">
        <f t="shared" si="20"/>
        <v>0</v>
      </c>
      <c r="K125" s="203" t="s">
        <v>240</v>
      </c>
      <c r="L125" s="60"/>
      <c r="M125" s="208" t="s">
        <v>22</v>
      </c>
      <c r="N125" s="209" t="s">
        <v>46</v>
      </c>
      <c r="O125" s="41"/>
      <c r="P125" s="210">
        <f t="shared" si="21"/>
        <v>0</v>
      </c>
      <c r="Q125" s="210">
        <v>0</v>
      </c>
      <c r="R125" s="210">
        <f t="shared" si="22"/>
        <v>0</v>
      </c>
      <c r="S125" s="210">
        <v>0</v>
      </c>
      <c r="T125" s="211">
        <f t="shared" si="23"/>
        <v>0</v>
      </c>
      <c r="AR125" s="23" t="s">
        <v>171</v>
      </c>
      <c r="AT125" s="23" t="s">
        <v>167</v>
      </c>
      <c r="AU125" s="23" t="s">
        <v>84</v>
      </c>
      <c r="AY125" s="23" t="s">
        <v>165</v>
      </c>
      <c r="BE125" s="212">
        <f t="shared" si="24"/>
        <v>0</v>
      </c>
      <c r="BF125" s="212">
        <f t="shared" si="25"/>
        <v>0</v>
      </c>
      <c r="BG125" s="212">
        <f t="shared" si="26"/>
        <v>0</v>
      </c>
      <c r="BH125" s="212">
        <f t="shared" si="27"/>
        <v>0</v>
      </c>
      <c r="BI125" s="212">
        <f t="shared" si="28"/>
        <v>0</v>
      </c>
      <c r="BJ125" s="23" t="s">
        <v>24</v>
      </c>
      <c r="BK125" s="212">
        <f t="shared" si="29"/>
        <v>0</v>
      </c>
      <c r="BL125" s="23" t="s">
        <v>171</v>
      </c>
      <c r="BM125" s="23" t="s">
        <v>856</v>
      </c>
    </row>
    <row r="126" spans="2:65" s="11" customFormat="1" ht="29.85" customHeight="1">
      <c r="B126" s="184"/>
      <c r="C126" s="185"/>
      <c r="D126" s="198" t="s">
        <v>74</v>
      </c>
      <c r="E126" s="199" t="s">
        <v>176</v>
      </c>
      <c r="F126" s="199" t="s">
        <v>481</v>
      </c>
      <c r="G126" s="185"/>
      <c r="H126" s="185"/>
      <c r="I126" s="188"/>
      <c r="J126" s="200">
        <f>BK126</f>
        <v>0</v>
      </c>
      <c r="K126" s="185"/>
      <c r="L126" s="190"/>
      <c r="M126" s="191"/>
      <c r="N126" s="192"/>
      <c r="O126" s="192"/>
      <c r="P126" s="193">
        <f>SUM(P127:P134)</f>
        <v>0</v>
      </c>
      <c r="Q126" s="192"/>
      <c r="R126" s="193">
        <f>SUM(R127:R134)</f>
        <v>403.96324869000006</v>
      </c>
      <c r="S126" s="192"/>
      <c r="T126" s="194">
        <f>SUM(T127:T134)</f>
        <v>0</v>
      </c>
      <c r="AR126" s="195" t="s">
        <v>24</v>
      </c>
      <c r="AT126" s="196" t="s">
        <v>74</v>
      </c>
      <c r="AU126" s="196" t="s">
        <v>24</v>
      </c>
      <c r="AY126" s="195" t="s">
        <v>165</v>
      </c>
      <c r="BK126" s="197">
        <f>SUM(BK127:BK134)</f>
        <v>0</v>
      </c>
    </row>
    <row r="127" spans="2:65" s="1" customFormat="1" ht="22.5" customHeight="1">
      <c r="B127" s="40"/>
      <c r="C127" s="201" t="s">
        <v>296</v>
      </c>
      <c r="D127" s="201" t="s">
        <v>167</v>
      </c>
      <c r="E127" s="202" t="s">
        <v>857</v>
      </c>
      <c r="F127" s="203" t="s">
        <v>858</v>
      </c>
      <c r="G127" s="204" t="s">
        <v>22</v>
      </c>
      <c r="H127" s="205">
        <v>61.4</v>
      </c>
      <c r="I127" s="206"/>
      <c r="J127" s="207">
        <f t="shared" ref="J127:J133" si="30">ROUND(I127*H127,2)</f>
        <v>0</v>
      </c>
      <c r="K127" s="203" t="s">
        <v>22</v>
      </c>
      <c r="L127" s="60"/>
      <c r="M127" s="208" t="s">
        <v>22</v>
      </c>
      <c r="N127" s="209" t="s">
        <v>46</v>
      </c>
      <c r="O127" s="41"/>
      <c r="P127" s="210">
        <f t="shared" ref="P127:P133" si="31">O127*H127</f>
        <v>0</v>
      </c>
      <c r="Q127" s="210">
        <v>0</v>
      </c>
      <c r="R127" s="210">
        <f t="shared" ref="R127:R133" si="32">Q127*H127</f>
        <v>0</v>
      </c>
      <c r="S127" s="210">
        <v>0</v>
      </c>
      <c r="T127" s="211">
        <f t="shared" ref="T127:T133" si="33">S127*H127</f>
        <v>0</v>
      </c>
      <c r="AR127" s="23" t="s">
        <v>171</v>
      </c>
      <c r="AT127" s="23" t="s">
        <v>167</v>
      </c>
      <c r="AU127" s="23" t="s">
        <v>84</v>
      </c>
      <c r="AY127" s="23" t="s">
        <v>165</v>
      </c>
      <c r="BE127" s="212">
        <f t="shared" ref="BE127:BE133" si="34">IF(N127="základní",J127,0)</f>
        <v>0</v>
      </c>
      <c r="BF127" s="212">
        <f t="shared" ref="BF127:BF133" si="35">IF(N127="snížená",J127,0)</f>
        <v>0</v>
      </c>
      <c r="BG127" s="212">
        <f t="shared" ref="BG127:BG133" si="36">IF(N127="zákl. přenesená",J127,0)</f>
        <v>0</v>
      </c>
      <c r="BH127" s="212">
        <f t="shared" ref="BH127:BH133" si="37">IF(N127="sníž. přenesená",J127,0)</f>
        <v>0</v>
      </c>
      <c r="BI127" s="212">
        <f t="shared" ref="BI127:BI133" si="38">IF(N127="nulová",J127,0)</f>
        <v>0</v>
      </c>
      <c r="BJ127" s="23" t="s">
        <v>24</v>
      </c>
      <c r="BK127" s="212">
        <f t="shared" ref="BK127:BK133" si="39">ROUND(I127*H127,2)</f>
        <v>0</v>
      </c>
      <c r="BL127" s="23" t="s">
        <v>171</v>
      </c>
      <c r="BM127" s="23" t="s">
        <v>859</v>
      </c>
    </row>
    <row r="128" spans="2:65" s="1" customFormat="1" ht="31.5" customHeight="1">
      <c r="B128" s="40"/>
      <c r="C128" s="201" t="s">
        <v>300</v>
      </c>
      <c r="D128" s="201" t="s">
        <v>167</v>
      </c>
      <c r="E128" s="202" t="s">
        <v>860</v>
      </c>
      <c r="F128" s="203" t="s">
        <v>861</v>
      </c>
      <c r="G128" s="204" t="s">
        <v>195</v>
      </c>
      <c r="H128" s="205">
        <v>19.8</v>
      </c>
      <c r="I128" s="206"/>
      <c r="J128" s="207">
        <f t="shared" si="30"/>
        <v>0</v>
      </c>
      <c r="K128" s="203" t="s">
        <v>240</v>
      </c>
      <c r="L128" s="60"/>
      <c r="M128" s="208" t="s">
        <v>22</v>
      </c>
      <c r="N128" s="209" t="s">
        <v>46</v>
      </c>
      <c r="O128" s="41"/>
      <c r="P128" s="210">
        <f t="shared" si="31"/>
        <v>0</v>
      </c>
      <c r="Q128" s="210">
        <v>2.5242300000000002</v>
      </c>
      <c r="R128" s="210">
        <f t="shared" si="32"/>
        <v>49.979754000000007</v>
      </c>
      <c r="S128" s="210">
        <v>0</v>
      </c>
      <c r="T128" s="211">
        <f t="shared" si="33"/>
        <v>0</v>
      </c>
      <c r="AR128" s="23" t="s">
        <v>171</v>
      </c>
      <c r="AT128" s="23" t="s">
        <v>167</v>
      </c>
      <c r="AU128" s="23" t="s">
        <v>84</v>
      </c>
      <c r="AY128" s="23" t="s">
        <v>165</v>
      </c>
      <c r="BE128" s="212">
        <f t="shared" si="34"/>
        <v>0</v>
      </c>
      <c r="BF128" s="212">
        <f t="shared" si="35"/>
        <v>0</v>
      </c>
      <c r="BG128" s="212">
        <f t="shared" si="36"/>
        <v>0</v>
      </c>
      <c r="BH128" s="212">
        <f t="shared" si="37"/>
        <v>0</v>
      </c>
      <c r="BI128" s="212">
        <f t="shared" si="38"/>
        <v>0</v>
      </c>
      <c r="BJ128" s="23" t="s">
        <v>24</v>
      </c>
      <c r="BK128" s="212">
        <f t="shared" si="39"/>
        <v>0</v>
      </c>
      <c r="BL128" s="23" t="s">
        <v>171</v>
      </c>
      <c r="BM128" s="23" t="s">
        <v>862</v>
      </c>
    </row>
    <row r="129" spans="2:65" s="1" customFormat="1" ht="31.5" customHeight="1">
      <c r="B129" s="40"/>
      <c r="C129" s="201" t="s">
        <v>305</v>
      </c>
      <c r="D129" s="201" t="s">
        <v>167</v>
      </c>
      <c r="E129" s="202" t="s">
        <v>499</v>
      </c>
      <c r="F129" s="203" t="s">
        <v>500</v>
      </c>
      <c r="G129" s="204" t="s">
        <v>195</v>
      </c>
      <c r="H129" s="205">
        <v>132</v>
      </c>
      <c r="I129" s="206"/>
      <c r="J129" s="207">
        <f t="shared" si="30"/>
        <v>0</v>
      </c>
      <c r="K129" s="203" t="s">
        <v>240</v>
      </c>
      <c r="L129" s="60"/>
      <c r="M129" s="208" t="s">
        <v>22</v>
      </c>
      <c r="N129" s="209" t="s">
        <v>46</v>
      </c>
      <c r="O129" s="41"/>
      <c r="P129" s="210">
        <f t="shared" si="31"/>
        <v>0</v>
      </c>
      <c r="Q129" s="210">
        <v>2.5023499999999999</v>
      </c>
      <c r="R129" s="210">
        <f t="shared" si="32"/>
        <v>330.31020000000001</v>
      </c>
      <c r="S129" s="210">
        <v>0</v>
      </c>
      <c r="T129" s="211">
        <f t="shared" si="33"/>
        <v>0</v>
      </c>
      <c r="AR129" s="23" t="s">
        <v>171</v>
      </c>
      <c r="AT129" s="23" t="s">
        <v>167</v>
      </c>
      <c r="AU129" s="23" t="s">
        <v>84</v>
      </c>
      <c r="AY129" s="23" t="s">
        <v>165</v>
      </c>
      <c r="BE129" s="212">
        <f t="shared" si="34"/>
        <v>0</v>
      </c>
      <c r="BF129" s="212">
        <f t="shared" si="35"/>
        <v>0</v>
      </c>
      <c r="BG129" s="212">
        <f t="shared" si="36"/>
        <v>0</v>
      </c>
      <c r="BH129" s="212">
        <f t="shared" si="37"/>
        <v>0</v>
      </c>
      <c r="BI129" s="212">
        <f t="shared" si="38"/>
        <v>0</v>
      </c>
      <c r="BJ129" s="23" t="s">
        <v>24</v>
      </c>
      <c r="BK129" s="212">
        <f t="shared" si="39"/>
        <v>0</v>
      </c>
      <c r="BL129" s="23" t="s">
        <v>171</v>
      </c>
      <c r="BM129" s="23" t="s">
        <v>863</v>
      </c>
    </row>
    <row r="130" spans="2:65" s="1" customFormat="1" ht="31.5" customHeight="1">
      <c r="B130" s="40"/>
      <c r="C130" s="201" t="s">
        <v>309</v>
      </c>
      <c r="D130" s="201" t="s">
        <v>167</v>
      </c>
      <c r="E130" s="202" t="s">
        <v>503</v>
      </c>
      <c r="F130" s="203" t="s">
        <v>504</v>
      </c>
      <c r="G130" s="204" t="s">
        <v>170</v>
      </c>
      <c r="H130" s="205">
        <v>727</v>
      </c>
      <c r="I130" s="206"/>
      <c r="J130" s="207">
        <f t="shared" si="30"/>
        <v>0</v>
      </c>
      <c r="K130" s="203" t="s">
        <v>240</v>
      </c>
      <c r="L130" s="60"/>
      <c r="M130" s="208" t="s">
        <v>22</v>
      </c>
      <c r="N130" s="209" t="s">
        <v>46</v>
      </c>
      <c r="O130" s="41"/>
      <c r="P130" s="210">
        <f t="shared" si="31"/>
        <v>0</v>
      </c>
      <c r="Q130" s="210">
        <v>2.65E-3</v>
      </c>
      <c r="R130" s="210">
        <f t="shared" si="32"/>
        <v>1.92655</v>
      </c>
      <c r="S130" s="210">
        <v>0</v>
      </c>
      <c r="T130" s="211">
        <f t="shared" si="33"/>
        <v>0</v>
      </c>
      <c r="AR130" s="23" t="s">
        <v>171</v>
      </c>
      <c r="AT130" s="23" t="s">
        <v>167</v>
      </c>
      <c r="AU130" s="23" t="s">
        <v>84</v>
      </c>
      <c r="AY130" s="23" t="s">
        <v>165</v>
      </c>
      <c r="BE130" s="212">
        <f t="shared" si="34"/>
        <v>0</v>
      </c>
      <c r="BF130" s="212">
        <f t="shared" si="35"/>
        <v>0</v>
      </c>
      <c r="BG130" s="212">
        <f t="shared" si="36"/>
        <v>0</v>
      </c>
      <c r="BH130" s="212">
        <f t="shared" si="37"/>
        <v>0</v>
      </c>
      <c r="BI130" s="212">
        <f t="shared" si="38"/>
        <v>0</v>
      </c>
      <c r="BJ130" s="23" t="s">
        <v>24</v>
      </c>
      <c r="BK130" s="212">
        <f t="shared" si="39"/>
        <v>0</v>
      </c>
      <c r="BL130" s="23" t="s">
        <v>171</v>
      </c>
      <c r="BM130" s="23" t="s">
        <v>864</v>
      </c>
    </row>
    <row r="131" spans="2:65" s="1" customFormat="1" ht="31.5" customHeight="1">
      <c r="B131" s="40"/>
      <c r="C131" s="201" t="s">
        <v>313</v>
      </c>
      <c r="D131" s="201" t="s">
        <v>167</v>
      </c>
      <c r="E131" s="202" t="s">
        <v>865</v>
      </c>
      <c r="F131" s="203" t="s">
        <v>866</v>
      </c>
      <c r="G131" s="204" t="s">
        <v>170</v>
      </c>
      <c r="H131" s="205">
        <v>27</v>
      </c>
      <c r="I131" s="206"/>
      <c r="J131" s="207">
        <f t="shared" si="30"/>
        <v>0</v>
      </c>
      <c r="K131" s="203" t="s">
        <v>240</v>
      </c>
      <c r="L131" s="60"/>
      <c r="M131" s="208" t="s">
        <v>22</v>
      </c>
      <c r="N131" s="209" t="s">
        <v>46</v>
      </c>
      <c r="O131" s="41"/>
      <c r="P131" s="210">
        <f t="shared" si="31"/>
        <v>0</v>
      </c>
      <c r="Q131" s="210">
        <v>0</v>
      </c>
      <c r="R131" s="210">
        <f t="shared" si="32"/>
        <v>0</v>
      </c>
      <c r="S131" s="210">
        <v>0</v>
      </c>
      <c r="T131" s="211">
        <f t="shared" si="33"/>
        <v>0</v>
      </c>
      <c r="AR131" s="23" t="s">
        <v>171</v>
      </c>
      <c r="AT131" s="23" t="s">
        <v>167</v>
      </c>
      <c r="AU131" s="23" t="s">
        <v>84</v>
      </c>
      <c r="AY131" s="23" t="s">
        <v>165</v>
      </c>
      <c r="BE131" s="212">
        <f t="shared" si="34"/>
        <v>0</v>
      </c>
      <c r="BF131" s="212">
        <f t="shared" si="35"/>
        <v>0</v>
      </c>
      <c r="BG131" s="212">
        <f t="shared" si="36"/>
        <v>0</v>
      </c>
      <c r="BH131" s="212">
        <f t="shared" si="37"/>
        <v>0</v>
      </c>
      <c r="BI131" s="212">
        <f t="shared" si="38"/>
        <v>0</v>
      </c>
      <c r="BJ131" s="23" t="s">
        <v>24</v>
      </c>
      <c r="BK131" s="212">
        <f t="shared" si="39"/>
        <v>0</v>
      </c>
      <c r="BL131" s="23" t="s">
        <v>171</v>
      </c>
      <c r="BM131" s="23" t="s">
        <v>867</v>
      </c>
    </row>
    <row r="132" spans="2:65" s="1" customFormat="1" ht="22.5" customHeight="1">
      <c r="B132" s="40"/>
      <c r="C132" s="201" t="s">
        <v>317</v>
      </c>
      <c r="D132" s="201" t="s">
        <v>167</v>
      </c>
      <c r="E132" s="202" t="s">
        <v>507</v>
      </c>
      <c r="F132" s="203" t="s">
        <v>508</v>
      </c>
      <c r="G132" s="204" t="s">
        <v>227</v>
      </c>
      <c r="H132" s="205">
        <v>18.318999999999999</v>
      </c>
      <c r="I132" s="206"/>
      <c r="J132" s="207">
        <f t="shared" si="30"/>
        <v>0</v>
      </c>
      <c r="K132" s="203" t="s">
        <v>240</v>
      </c>
      <c r="L132" s="60"/>
      <c r="M132" s="208" t="s">
        <v>22</v>
      </c>
      <c r="N132" s="209" t="s">
        <v>46</v>
      </c>
      <c r="O132" s="41"/>
      <c r="P132" s="210">
        <f t="shared" si="31"/>
        <v>0</v>
      </c>
      <c r="Q132" s="210">
        <v>1.10951</v>
      </c>
      <c r="R132" s="210">
        <f t="shared" si="32"/>
        <v>20.325113689999998</v>
      </c>
      <c r="S132" s="210">
        <v>0</v>
      </c>
      <c r="T132" s="211">
        <f t="shared" si="33"/>
        <v>0</v>
      </c>
      <c r="AR132" s="23" t="s">
        <v>171</v>
      </c>
      <c r="AT132" s="23" t="s">
        <v>167</v>
      </c>
      <c r="AU132" s="23" t="s">
        <v>84</v>
      </c>
      <c r="AY132" s="23" t="s">
        <v>165</v>
      </c>
      <c r="BE132" s="212">
        <f t="shared" si="34"/>
        <v>0</v>
      </c>
      <c r="BF132" s="212">
        <f t="shared" si="35"/>
        <v>0</v>
      </c>
      <c r="BG132" s="212">
        <f t="shared" si="36"/>
        <v>0</v>
      </c>
      <c r="BH132" s="212">
        <f t="shared" si="37"/>
        <v>0</v>
      </c>
      <c r="BI132" s="212">
        <f t="shared" si="38"/>
        <v>0</v>
      </c>
      <c r="BJ132" s="23" t="s">
        <v>24</v>
      </c>
      <c r="BK132" s="212">
        <f t="shared" si="39"/>
        <v>0</v>
      </c>
      <c r="BL132" s="23" t="s">
        <v>171</v>
      </c>
      <c r="BM132" s="23" t="s">
        <v>868</v>
      </c>
    </row>
    <row r="133" spans="2:65" s="1" customFormat="1" ht="22.5" customHeight="1">
      <c r="B133" s="40"/>
      <c r="C133" s="201" t="s">
        <v>321</v>
      </c>
      <c r="D133" s="201" t="s">
        <v>167</v>
      </c>
      <c r="E133" s="202" t="s">
        <v>869</v>
      </c>
      <c r="F133" s="203" t="s">
        <v>870</v>
      </c>
      <c r="G133" s="204" t="s">
        <v>227</v>
      </c>
      <c r="H133" s="205">
        <v>1.35</v>
      </c>
      <c r="I133" s="206"/>
      <c r="J133" s="207">
        <f t="shared" si="30"/>
        <v>0</v>
      </c>
      <c r="K133" s="203" t="s">
        <v>240</v>
      </c>
      <c r="L133" s="60"/>
      <c r="M133" s="208" t="s">
        <v>22</v>
      </c>
      <c r="N133" s="209" t="s">
        <v>46</v>
      </c>
      <c r="O133" s="41"/>
      <c r="P133" s="210">
        <f t="shared" si="31"/>
        <v>0</v>
      </c>
      <c r="Q133" s="210">
        <v>1.0530600000000001</v>
      </c>
      <c r="R133" s="210">
        <f t="shared" si="32"/>
        <v>1.4216310000000003</v>
      </c>
      <c r="S133" s="210">
        <v>0</v>
      </c>
      <c r="T133" s="211">
        <f t="shared" si="33"/>
        <v>0</v>
      </c>
      <c r="AR133" s="23" t="s">
        <v>171</v>
      </c>
      <c r="AT133" s="23" t="s">
        <v>167</v>
      </c>
      <c r="AU133" s="23" t="s">
        <v>84</v>
      </c>
      <c r="AY133" s="23" t="s">
        <v>165</v>
      </c>
      <c r="BE133" s="212">
        <f t="shared" si="34"/>
        <v>0</v>
      </c>
      <c r="BF133" s="212">
        <f t="shared" si="35"/>
        <v>0</v>
      </c>
      <c r="BG133" s="212">
        <f t="shared" si="36"/>
        <v>0</v>
      </c>
      <c r="BH133" s="212">
        <f t="shared" si="37"/>
        <v>0</v>
      </c>
      <c r="BI133" s="212">
        <f t="shared" si="38"/>
        <v>0</v>
      </c>
      <c r="BJ133" s="23" t="s">
        <v>24</v>
      </c>
      <c r="BK133" s="212">
        <f t="shared" si="39"/>
        <v>0</v>
      </c>
      <c r="BL133" s="23" t="s">
        <v>171</v>
      </c>
      <c r="BM133" s="23" t="s">
        <v>871</v>
      </c>
    </row>
    <row r="134" spans="2:65" s="12" customFormat="1" ht="13.5">
      <c r="B134" s="227"/>
      <c r="C134" s="228"/>
      <c r="D134" s="239" t="s">
        <v>408</v>
      </c>
      <c r="E134" s="240" t="s">
        <v>22</v>
      </c>
      <c r="F134" s="241" t="s">
        <v>872</v>
      </c>
      <c r="G134" s="228"/>
      <c r="H134" s="242">
        <v>1.35</v>
      </c>
      <c r="I134" s="233"/>
      <c r="J134" s="228"/>
      <c r="K134" s="228"/>
      <c r="L134" s="234"/>
      <c r="M134" s="235"/>
      <c r="N134" s="236"/>
      <c r="O134" s="236"/>
      <c r="P134" s="236"/>
      <c r="Q134" s="236"/>
      <c r="R134" s="236"/>
      <c r="S134" s="236"/>
      <c r="T134" s="237"/>
      <c r="AT134" s="238" t="s">
        <v>408</v>
      </c>
      <c r="AU134" s="238" t="s">
        <v>84</v>
      </c>
      <c r="AV134" s="12" t="s">
        <v>84</v>
      </c>
      <c r="AW134" s="12" t="s">
        <v>39</v>
      </c>
      <c r="AX134" s="12" t="s">
        <v>24</v>
      </c>
      <c r="AY134" s="238" t="s">
        <v>165</v>
      </c>
    </row>
    <row r="135" spans="2:65" s="11" customFormat="1" ht="29.85" customHeight="1">
      <c r="B135" s="184"/>
      <c r="C135" s="185"/>
      <c r="D135" s="198" t="s">
        <v>74</v>
      </c>
      <c r="E135" s="199" t="s">
        <v>171</v>
      </c>
      <c r="F135" s="199" t="s">
        <v>511</v>
      </c>
      <c r="G135" s="185"/>
      <c r="H135" s="185"/>
      <c r="I135" s="188"/>
      <c r="J135" s="200">
        <f>BK135</f>
        <v>0</v>
      </c>
      <c r="K135" s="185"/>
      <c r="L135" s="190"/>
      <c r="M135" s="191"/>
      <c r="N135" s="192"/>
      <c r="O135" s="192"/>
      <c r="P135" s="193">
        <f>P136</f>
        <v>0</v>
      </c>
      <c r="Q135" s="192"/>
      <c r="R135" s="193">
        <f>R136</f>
        <v>0</v>
      </c>
      <c r="S135" s="192"/>
      <c r="T135" s="194">
        <f>T136</f>
        <v>0</v>
      </c>
      <c r="AR135" s="195" t="s">
        <v>24</v>
      </c>
      <c r="AT135" s="196" t="s">
        <v>74</v>
      </c>
      <c r="AU135" s="196" t="s">
        <v>24</v>
      </c>
      <c r="AY135" s="195" t="s">
        <v>165</v>
      </c>
      <c r="BK135" s="197">
        <f>BK136</f>
        <v>0</v>
      </c>
    </row>
    <row r="136" spans="2:65" s="1" customFormat="1" ht="31.5" customHeight="1">
      <c r="B136" s="40"/>
      <c r="C136" s="201" t="s">
        <v>658</v>
      </c>
      <c r="D136" s="201" t="s">
        <v>167</v>
      </c>
      <c r="E136" s="202" t="s">
        <v>873</v>
      </c>
      <c r="F136" s="203" t="s">
        <v>874</v>
      </c>
      <c r="G136" s="204" t="s">
        <v>195</v>
      </c>
      <c r="H136" s="205">
        <v>8.4139999999999997</v>
      </c>
      <c r="I136" s="206"/>
      <c r="J136" s="207">
        <f>ROUND(I136*H136,2)</f>
        <v>0</v>
      </c>
      <c r="K136" s="203" t="s">
        <v>875</v>
      </c>
      <c r="L136" s="60"/>
      <c r="M136" s="208" t="s">
        <v>22</v>
      </c>
      <c r="N136" s="209" t="s">
        <v>46</v>
      </c>
      <c r="O136" s="41"/>
      <c r="P136" s="210">
        <f>O136*H136</f>
        <v>0</v>
      </c>
      <c r="Q136" s="210">
        <v>0</v>
      </c>
      <c r="R136" s="210">
        <f>Q136*H136</f>
        <v>0</v>
      </c>
      <c r="S136" s="210">
        <v>0</v>
      </c>
      <c r="T136" s="211">
        <f>S136*H136</f>
        <v>0</v>
      </c>
      <c r="AR136" s="23" t="s">
        <v>171</v>
      </c>
      <c r="AT136" s="23" t="s">
        <v>167</v>
      </c>
      <c r="AU136" s="23" t="s">
        <v>84</v>
      </c>
      <c r="AY136" s="23" t="s">
        <v>165</v>
      </c>
      <c r="BE136" s="212">
        <f>IF(N136="základní",J136,0)</f>
        <v>0</v>
      </c>
      <c r="BF136" s="212">
        <f>IF(N136="snížená",J136,0)</f>
        <v>0</v>
      </c>
      <c r="BG136" s="212">
        <f>IF(N136="zákl. přenesená",J136,0)</f>
        <v>0</v>
      </c>
      <c r="BH136" s="212">
        <f>IF(N136="sníž. přenesená",J136,0)</f>
        <v>0</v>
      </c>
      <c r="BI136" s="212">
        <f>IF(N136="nulová",J136,0)</f>
        <v>0</v>
      </c>
      <c r="BJ136" s="23" t="s">
        <v>24</v>
      </c>
      <c r="BK136" s="212">
        <f>ROUND(I136*H136,2)</f>
        <v>0</v>
      </c>
      <c r="BL136" s="23" t="s">
        <v>171</v>
      </c>
      <c r="BM136" s="23" t="s">
        <v>876</v>
      </c>
    </row>
    <row r="137" spans="2:65" s="11" customFormat="1" ht="29.85" customHeight="1">
      <c r="B137" s="184"/>
      <c r="C137" s="185"/>
      <c r="D137" s="198" t="s">
        <v>74</v>
      </c>
      <c r="E137" s="199" t="s">
        <v>183</v>
      </c>
      <c r="F137" s="199" t="s">
        <v>877</v>
      </c>
      <c r="G137" s="185"/>
      <c r="H137" s="185"/>
      <c r="I137" s="188"/>
      <c r="J137" s="200">
        <f>BK137</f>
        <v>0</v>
      </c>
      <c r="K137" s="185"/>
      <c r="L137" s="190"/>
      <c r="M137" s="191"/>
      <c r="N137" s="192"/>
      <c r="O137" s="192"/>
      <c r="P137" s="193">
        <f>P138</f>
        <v>0</v>
      </c>
      <c r="Q137" s="192"/>
      <c r="R137" s="193">
        <f>R138</f>
        <v>0</v>
      </c>
      <c r="S137" s="192"/>
      <c r="T137" s="194">
        <f>T138</f>
        <v>0</v>
      </c>
      <c r="AR137" s="195" t="s">
        <v>24</v>
      </c>
      <c r="AT137" s="196" t="s">
        <v>74</v>
      </c>
      <c r="AU137" s="196" t="s">
        <v>24</v>
      </c>
      <c r="AY137" s="195" t="s">
        <v>165</v>
      </c>
      <c r="BK137" s="197">
        <f>BK138</f>
        <v>0</v>
      </c>
    </row>
    <row r="138" spans="2:65" s="1" customFormat="1" ht="22.5" customHeight="1">
      <c r="B138" s="40"/>
      <c r="C138" s="201" t="s">
        <v>326</v>
      </c>
      <c r="D138" s="201" t="s">
        <v>167</v>
      </c>
      <c r="E138" s="202" t="s">
        <v>878</v>
      </c>
      <c r="F138" s="203" t="s">
        <v>879</v>
      </c>
      <c r="G138" s="204" t="s">
        <v>170</v>
      </c>
      <c r="H138" s="205">
        <v>35</v>
      </c>
      <c r="I138" s="206"/>
      <c r="J138" s="207">
        <f>ROUND(I138*H138,2)</f>
        <v>0</v>
      </c>
      <c r="K138" s="203" t="s">
        <v>240</v>
      </c>
      <c r="L138" s="60"/>
      <c r="M138" s="208" t="s">
        <v>22</v>
      </c>
      <c r="N138" s="209" t="s">
        <v>46</v>
      </c>
      <c r="O138" s="41"/>
      <c r="P138" s="210">
        <f>O138*H138</f>
        <v>0</v>
      </c>
      <c r="Q138" s="210">
        <v>0</v>
      </c>
      <c r="R138" s="210">
        <f>Q138*H138</f>
        <v>0</v>
      </c>
      <c r="S138" s="210">
        <v>0</v>
      </c>
      <c r="T138" s="211">
        <f>S138*H138</f>
        <v>0</v>
      </c>
      <c r="AR138" s="23" t="s">
        <v>171</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171</v>
      </c>
      <c r="BM138" s="23" t="s">
        <v>880</v>
      </c>
    </row>
    <row r="139" spans="2:65" s="11" customFormat="1" ht="29.85" customHeight="1">
      <c r="B139" s="184"/>
      <c r="C139" s="185"/>
      <c r="D139" s="198" t="s">
        <v>74</v>
      </c>
      <c r="E139" s="199" t="s">
        <v>187</v>
      </c>
      <c r="F139" s="199" t="s">
        <v>518</v>
      </c>
      <c r="G139" s="185"/>
      <c r="H139" s="185"/>
      <c r="I139" s="188"/>
      <c r="J139" s="200">
        <f>BK139</f>
        <v>0</v>
      </c>
      <c r="K139" s="185"/>
      <c r="L139" s="190"/>
      <c r="M139" s="191"/>
      <c r="N139" s="192"/>
      <c r="O139" s="192"/>
      <c r="P139" s="193">
        <f>SUM(P140:P146)</f>
        <v>0</v>
      </c>
      <c r="Q139" s="192"/>
      <c r="R139" s="193">
        <f>SUM(R140:R146)</f>
        <v>722.37113778000003</v>
      </c>
      <c r="S139" s="192"/>
      <c r="T139" s="194">
        <f>SUM(T140:T146)</f>
        <v>0</v>
      </c>
      <c r="AR139" s="195" t="s">
        <v>24</v>
      </c>
      <c r="AT139" s="196" t="s">
        <v>74</v>
      </c>
      <c r="AU139" s="196" t="s">
        <v>24</v>
      </c>
      <c r="AY139" s="195" t="s">
        <v>165</v>
      </c>
      <c r="BK139" s="197">
        <f>SUM(BK140:BK146)</f>
        <v>0</v>
      </c>
    </row>
    <row r="140" spans="2:65" s="1" customFormat="1" ht="31.5" customHeight="1">
      <c r="B140" s="40"/>
      <c r="C140" s="201" t="s">
        <v>330</v>
      </c>
      <c r="D140" s="201" t="s">
        <v>167</v>
      </c>
      <c r="E140" s="202" t="s">
        <v>881</v>
      </c>
      <c r="F140" s="203" t="s">
        <v>882</v>
      </c>
      <c r="G140" s="204" t="s">
        <v>195</v>
      </c>
      <c r="H140" s="205">
        <v>38.28</v>
      </c>
      <c r="I140" s="206"/>
      <c r="J140" s="207">
        <f>ROUND(I140*H140,2)</f>
        <v>0</v>
      </c>
      <c r="K140" s="203" t="s">
        <v>240</v>
      </c>
      <c r="L140" s="60"/>
      <c r="M140" s="208" t="s">
        <v>22</v>
      </c>
      <c r="N140" s="209" t="s">
        <v>46</v>
      </c>
      <c r="O140" s="41"/>
      <c r="P140" s="210">
        <f>O140*H140</f>
        <v>0</v>
      </c>
      <c r="Q140" s="210">
        <v>2.45329</v>
      </c>
      <c r="R140" s="210">
        <f>Q140*H140</f>
        <v>93.911941200000001</v>
      </c>
      <c r="S140" s="210">
        <v>0</v>
      </c>
      <c r="T140" s="211">
        <f>S140*H140</f>
        <v>0</v>
      </c>
      <c r="AR140" s="23" t="s">
        <v>171</v>
      </c>
      <c r="AT140" s="23" t="s">
        <v>167</v>
      </c>
      <c r="AU140" s="23" t="s">
        <v>84</v>
      </c>
      <c r="AY140" s="23" t="s">
        <v>165</v>
      </c>
      <c r="BE140" s="212">
        <f>IF(N140="základní",J140,0)</f>
        <v>0</v>
      </c>
      <c r="BF140" s="212">
        <f>IF(N140="snížená",J140,0)</f>
        <v>0</v>
      </c>
      <c r="BG140" s="212">
        <f>IF(N140="zákl. přenesená",J140,0)</f>
        <v>0</v>
      </c>
      <c r="BH140" s="212">
        <f>IF(N140="sníž. přenesená",J140,0)</f>
        <v>0</v>
      </c>
      <c r="BI140" s="212">
        <f>IF(N140="nulová",J140,0)</f>
        <v>0</v>
      </c>
      <c r="BJ140" s="23" t="s">
        <v>24</v>
      </c>
      <c r="BK140" s="212">
        <f>ROUND(I140*H140,2)</f>
        <v>0</v>
      </c>
      <c r="BL140" s="23" t="s">
        <v>171</v>
      </c>
      <c r="BM140" s="23" t="s">
        <v>883</v>
      </c>
    </row>
    <row r="141" spans="2:65" s="1" customFormat="1" ht="31.5" customHeight="1">
      <c r="B141" s="40"/>
      <c r="C141" s="201" t="s">
        <v>335</v>
      </c>
      <c r="D141" s="201" t="s">
        <v>167</v>
      </c>
      <c r="E141" s="202" t="s">
        <v>884</v>
      </c>
      <c r="F141" s="203" t="s">
        <v>885</v>
      </c>
      <c r="G141" s="204" t="s">
        <v>195</v>
      </c>
      <c r="H141" s="205">
        <v>38.28</v>
      </c>
      <c r="I141" s="206"/>
      <c r="J141" s="207">
        <f>ROUND(I141*H141,2)</f>
        <v>0</v>
      </c>
      <c r="K141" s="203" t="s">
        <v>240</v>
      </c>
      <c r="L141" s="60"/>
      <c r="M141" s="208" t="s">
        <v>22</v>
      </c>
      <c r="N141" s="209" t="s">
        <v>46</v>
      </c>
      <c r="O141" s="41"/>
      <c r="P141" s="210">
        <f>O141*H141</f>
        <v>0</v>
      </c>
      <c r="Q141" s="210">
        <v>0</v>
      </c>
      <c r="R141" s="210">
        <f>Q141*H141</f>
        <v>0</v>
      </c>
      <c r="S141" s="210">
        <v>0</v>
      </c>
      <c r="T141" s="211">
        <f>S141*H141</f>
        <v>0</v>
      </c>
      <c r="AR141" s="23" t="s">
        <v>171</v>
      </c>
      <c r="AT141" s="23" t="s">
        <v>167</v>
      </c>
      <c r="AU141" s="23" t="s">
        <v>84</v>
      </c>
      <c r="AY141" s="23" t="s">
        <v>165</v>
      </c>
      <c r="BE141" s="212">
        <f>IF(N141="základní",J141,0)</f>
        <v>0</v>
      </c>
      <c r="BF141" s="212">
        <f>IF(N141="snížená",J141,0)</f>
        <v>0</v>
      </c>
      <c r="BG141" s="212">
        <f>IF(N141="zákl. přenesená",J141,0)</f>
        <v>0</v>
      </c>
      <c r="BH141" s="212">
        <f>IF(N141="sníž. přenesená",J141,0)</f>
        <v>0</v>
      </c>
      <c r="BI141" s="212">
        <f>IF(N141="nulová",J141,0)</f>
        <v>0</v>
      </c>
      <c r="BJ141" s="23" t="s">
        <v>24</v>
      </c>
      <c r="BK141" s="212">
        <f>ROUND(I141*H141,2)</f>
        <v>0</v>
      </c>
      <c r="BL141" s="23" t="s">
        <v>171</v>
      </c>
      <c r="BM141" s="23" t="s">
        <v>886</v>
      </c>
    </row>
    <row r="142" spans="2:65" s="1" customFormat="1" ht="22.5" customHeight="1">
      <c r="B142" s="40"/>
      <c r="C142" s="201" t="s">
        <v>339</v>
      </c>
      <c r="D142" s="201" t="s">
        <v>167</v>
      </c>
      <c r="E142" s="202" t="s">
        <v>887</v>
      </c>
      <c r="F142" s="203" t="s">
        <v>888</v>
      </c>
      <c r="G142" s="204" t="s">
        <v>227</v>
      </c>
      <c r="H142" s="205">
        <v>1.9530000000000001</v>
      </c>
      <c r="I142" s="206"/>
      <c r="J142" s="207">
        <f>ROUND(I142*H142,2)</f>
        <v>0</v>
      </c>
      <c r="K142" s="203" t="s">
        <v>240</v>
      </c>
      <c r="L142" s="60"/>
      <c r="M142" s="208" t="s">
        <v>22</v>
      </c>
      <c r="N142" s="209" t="s">
        <v>46</v>
      </c>
      <c r="O142" s="41"/>
      <c r="P142" s="210">
        <f>O142*H142</f>
        <v>0</v>
      </c>
      <c r="Q142" s="210">
        <v>1.0530600000000001</v>
      </c>
      <c r="R142" s="210">
        <f>Q142*H142</f>
        <v>2.0566261800000003</v>
      </c>
      <c r="S142" s="210">
        <v>0</v>
      </c>
      <c r="T142" s="211">
        <f>S142*H142</f>
        <v>0</v>
      </c>
      <c r="AR142" s="23" t="s">
        <v>171</v>
      </c>
      <c r="AT142" s="23" t="s">
        <v>167</v>
      </c>
      <c r="AU142" s="23" t="s">
        <v>84</v>
      </c>
      <c r="AY142" s="23" t="s">
        <v>165</v>
      </c>
      <c r="BE142" s="212">
        <f>IF(N142="základní",J142,0)</f>
        <v>0</v>
      </c>
      <c r="BF142" s="212">
        <f>IF(N142="snížená",J142,0)</f>
        <v>0</v>
      </c>
      <c r="BG142" s="212">
        <f>IF(N142="zákl. přenesená",J142,0)</f>
        <v>0</v>
      </c>
      <c r="BH142" s="212">
        <f>IF(N142="sníž. přenesená",J142,0)</f>
        <v>0</v>
      </c>
      <c r="BI142" s="212">
        <f>IF(N142="nulová",J142,0)</f>
        <v>0</v>
      </c>
      <c r="BJ142" s="23" t="s">
        <v>24</v>
      </c>
      <c r="BK142" s="212">
        <f>ROUND(I142*H142,2)</f>
        <v>0</v>
      </c>
      <c r="BL142" s="23" t="s">
        <v>171</v>
      </c>
      <c r="BM142" s="23" t="s">
        <v>889</v>
      </c>
    </row>
    <row r="143" spans="2:65" s="12" customFormat="1" ht="13.5">
      <c r="B143" s="227"/>
      <c r="C143" s="228"/>
      <c r="D143" s="229" t="s">
        <v>408</v>
      </c>
      <c r="E143" s="230" t="s">
        <v>22</v>
      </c>
      <c r="F143" s="231" t="s">
        <v>890</v>
      </c>
      <c r="G143" s="228"/>
      <c r="H143" s="232">
        <v>1.9530000000000001</v>
      </c>
      <c r="I143" s="233"/>
      <c r="J143" s="228"/>
      <c r="K143" s="228"/>
      <c r="L143" s="234"/>
      <c r="M143" s="235"/>
      <c r="N143" s="236"/>
      <c r="O143" s="236"/>
      <c r="P143" s="236"/>
      <c r="Q143" s="236"/>
      <c r="R143" s="236"/>
      <c r="S143" s="236"/>
      <c r="T143" s="237"/>
      <c r="AT143" s="238" t="s">
        <v>408</v>
      </c>
      <c r="AU143" s="238" t="s">
        <v>84</v>
      </c>
      <c r="AV143" s="12" t="s">
        <v>84</v>
      </c>
      <c r="AW143" s="12" t="s">
        <v>39</v>
      </c>
      <c r="AX143" s="12" t="s">
        <v>24</v>
      </c>
      <c r="AY143" s="238" t="s">
        <v>165</v>
      </c>
    </row>
    <row r="144" spans="2:65" s="1" customFormat="1" ht="22.5" customHeight="1">
      <c r="B144" s="40"/>
      <c r="C144" s="201" t="s">
        <v>343</v>
      </c>
      <c r="D144" s="201" t="s">
        <v>167</v>
      </c>
      <c r="E144" s="202" t="s">
        <v>891</v>
      </c>
      <c r="F144" s="203" t="s">
        <v>892</v>
      </c>
      <c r="G144" s="204" t="s">
        <v>195</v>
      </c>
      <c r="H144" s="205">
        <v>153.33000000000001</v>
      </c>
      <c r="I144" s="206"/>
      <c r="J144" s="207">
        <f>ROUND(I144*H144,2)</f>
        <v>0</v>
      </c>
      <c r="K144" s="203" t="s">
        <v>240</v>
      </c>
      <c r="L144" s="60"/>
      <c r="M144" s="208" t="s">
        <v>22</v>
      </c>
      <c r="N144" s="209" t="s">
        <v>46</v>
      </c>
      <c r="O144" s="41"/>
      <c r="P144" s="210">
        <f>O144*H144</f>
        <v>0</v>
      </c>
      <c r="Q144" s="210">
        <v>2.16</v>
      </c>
      <c r="R144" s="210">
        <f>Q144*H144</f>
        <v>331.19280000000003</v>
      </c>
      <c r="S144" s="210">
        <v>0</v>
      </c>
      <c r="T144" s="211">
        <f>S144*H144</f>
        <v>0</v>
      </c>
      <c r="AR144" s="23" t="s">
        <v>171</v>
      </c>
      <c r="AT144" s="23" t="s">
        <v>167</v>
      </c>
      <c r="AU144" s="23" t="s">
        <v>84</v>
      </c>
      <c r="AY144" s="23" t="s">
        <v>165</v>
      </c>
      <c r="BE144" s="212">
        <f>IF(N144="základní",J144,0)</f>
        <v>0</v>
      </c>
      <c r="BF144" s="212">
        <f>IF(N144="snížená",J144,0)</f>
        <v>0</v>
      </c>
      <c r="BG144" s="212">
        <f>IF(N144="zákl. přenesená",J144,0)</f>
        <v>0</v>
      </c>
      <c r="BH144" s="212">
        <f>IF(N144="sníž. přenesená",J144,0)</f>
        <v>0</v>
      </c>
      <c r="BI144" s="212">
        <f>IF(N144="nulová",J144,0)</f>
        <v>0</v>
      </c>
      <c r="BJ144" s="23" t="s">
        <v>24</v>
      </c>
      <c r="BK144" s="212">
        <f>ROUND(I144*H144,2)</f>
        <v>0</v>
      </c>
      <c r="BL144" s="23" t="s">
        <v>171</v>
      </c>
      <c r="BM144" s="23" t="s">
        <v>893</v>
      </c>
    </row>
    <row r="145" spans="2:65" s="1" customFormat="1" ht="22.5" customHeight="1">
      <c r="B145" s="40"/>
      <c r="C145" s="201" t="s">
        <v>347</v>
      </c>
      <c r="D145" s="201" t="s">
        <v>167</v>
      </c>
      <c r="E145" s="202" t="s">
        <v>891</v>
      </c>
      <c r="F145" s="203" t="s">
        <v>892</v>
      </c>
      <c r="G145" s="204" t="s">
        <v>195</v>
      </c>
      <c r="H145" s="205">
        <v>57.49</v>
      </c>
      <c r="I145" s="206"/>
      <c r="J145" s="207">
        <f>ROUND(I145*H145,2)</f>
        <v>0</v>
      </c>
      <c r="K145" s="203" t="s">
        <v>240</v>
      </c>
      <c r="L145" s="60"/>
      <c r="M145" s="208" t="s">
        <v>22</v>
      </c>
      <c r="N145" s="209" t="s">
        <v>46</v>
      </c>
      <c r="O145" s="41"/>
      <c r="P145" s="210">
        <f>O145*H145</f>
        <v>0</v>
      </c>
      <c r="Q145" s="210">
        <v>2.16</v>
      </c>
      <c r="R145" s="210">
        <f>Q145*H145</f>
        <v>124.17840000000001</v>
      </c>
      <c r="S145" s="210">
        <v>0</v>
      </c>
      <c r="T145" s="211">
        <f>S145*H145</f>
        <v>0</v>
      </c>
      <c r="AR145" s="23" t="s">
        <v>171</v>
      </c>
      <c r="AT145" s="23" t="s">
        <v>167</v>
      </c>
      <c r="AU145" s="23" t="s">
        <v>84</v>
      </c>
      <c r="AY145" s="23" t="s">
        <v>165</v>
      </c>
      <c r="BE145" s="212">
        <f>IF(N145="základní",J145,0)</f>
        <v>0</v>
      </c>
      <c r="BF145" s="212">
        <f>IF(N145="snížená",J145,0)</f>
        <v>0</v>
      </c>
      <c r="BG145" s="212">
        <f>IF(N145="zákl. přenesená",J145,0)</f>
        <v>0</v>
      </c>
      <c r="BH145" s="212">
        <f>IF(N145="sníž. přenesená",J145,0)</f>
        <v>0</v>
      </c>
      <c r="BI145" s="212">
        <f>IF(N145="nulová",J145,0)</f>
        <v>0</v>
      </c>
      <c r="BJ145" s="23" t="s">
        <v>24</v>
      </c>
      <c r="BK145" s="212">
        <f>ROUND(I145*H145,2)</f>
        <v>0</v>
      </c>
      <c r="BL145" s="23" t="s">
        <v>171</v>
      </c>
      <c r="BM145" s="23" t="s">
        <v>894</v>
      </c>
    </row>
    <row r="146" spans="2:65" s="1" customFormat="1" ht="22.5" customHeight="1">
      <c r="B146" s="40"/>
      <c r="C146" s="201" t="s">
        <v>351</v>
      </c>
      <c r="D146" s="201" t="s">
        <v>167</v>
      </c>
      <c r="E146" s="202" t="s">
        <v>895</v>
      </c>
      <c r="F146" s="203" t="s">
        <v>896</v>
      </c>
      <c r="G146" s="204" t="s">
        <v>195</v>
      </c>
      <c r="H146" s="205">
        <v>95.831999999999994</v>
      </c>
      <c r="I146" s="206"/>
      <c r="J146" s="207">
        <f>ROUND(I146*H146,2)</f>
        <v>0</v>
      </c>
      <c r="K146" s="203" t="s">
        <v>240</v>
      </c>
      <c r="L146" s="60"/>
      <c r="M146" s="208" t="s">
        <v>22</v>
      </c>
      <c r="N146" s="209" t="s">
        <v>46</v>
      </c>
      <c r="O146" s="41"/>
      <c r="P146" s="210">
        <f>O146*H146</f>
        <v>0</v>
      </c>
      <c r="Q146" s="210">
        <v>1.7847</v>
      </c>
      <c r="R146" s="210">
        <f>Q146*H146</f>
        <v>171.03137039999999</v>
      </c>
      <c r="S146" s="210">
        <v>0</v>
      </c>
      <c r="T146" s="211">
        <f>S146*H146</f>
        <v>0</v>
      </c>
      <c r="AR146" s="23" t="s">
        <v>171</v>
      </c>
      <c r="AT146" s="23" t="s">
        <v>167</v>
      </c>
      <c r="AU146" s="23" t="s">
        <v>84</v>
      </c>
      <c r="AY146" s="23" t="s">
        <v>165</v>
      </c>
      <c r="BE146" s="212">
        <f>IF(N146="základní",J146,0)</f>
        <v>0</v>
      </c>
      <c r="BF146" s="212">
        <f>IF(N146="snížená",J146,0)</f>
        <v>0</v>
      </c>
      <c r="BG146" s="212">
        <f>IF(N146="zákl. přenesená",J146,0)</f>
        <v>0</v>
      </c>
      <c r="BH146" s="212">
        <f>IF(N146="sníž. přenesená",J146,0)</f>
        <v>0</v>
      </c>
      <c r="BI146" s="212">
        <f>IF(N146="nulová",J146,0)</f>
        <v>0</v>
      </c>
      <c r="BJ146" s="23" t="s">
        <v>24</v>
      </c>
      <c r="BK146" s="212">
        <f>ROUND(I146*H146,2)</f>
        <v>0</v>
      </c>
      <c r="BL146" s="23" t="s">
        <v>171</v>
      </c>
      <c r="BM146" s="23" t="s">
        <v>897</v>
      </c>
    </row>
    <row r="147" spans="2:65" s="11" customFormat="1" ht="29.85" customHeight="1">
      <c r="B147" s="184"/>
      <c r="C147" s="185"/>
      <c r="D147" s="198" t="s">
        <v>74</v>
      </c>
      <c r="E147" s="199" t="s">
        <v>197</v>
      </c>
      <c r="F147" s="199" t="s">
        <v>898</v>
      </c>
      <c r="G147" s="185"/>
      <c r="H147" s="185"/>
      <c r="I147" s="188"/>
      <c r="J147" s="200">
        <f>BK147</f>
        <v>0</v>
      </c>
      <c r="K147" s="185"/>
      <c r="L147" s="190"/>
      <c r="M147" s="191"/>
      <c r="N147" s="192"/>
      <c r="O147" s="192"/>
      <c r="P147" s="193">
        <f>SUM(P148:P166)</f>
        <v>0</v>
      </c>
      <c r="Q147" s="192"/>
      <c r="R147" s="193">
        <f>SUM(R148:R166)</f>
        <v>26.642780000000005</v>
      </c>
      <c r="S147" s="192"/>
      <c r="T147" s="194">
        <f>SUM(T148:T166)</f>
        <v>0</v>
      </c>
      <c r="AR147" s="195" t="s">
        <v>24</v>
      </c>
      <c r="AT147" s="196" t="s">
        <v>74</v>
      </c>
      <c r="AU147" s="196" t="s">
        <v>24</v>
      </c>
      <c r="AY147" s="195" t="s">
        <v>165</v>
      </c>
      <c r="BK147" s="197">
        <f>SUM(BK148:BK166)</f>
        <v>0</v>
      </c>
    </row>
    <row r="148" spans="2:65" s="1" customFormat="1" ht="31.5" customHeight="1">
      <c r="B148" s="40"/>
      <c r="C148" s="201" t="s">
        <v>662</v>
      </c>
      <c r="D148" s="201" t="s">
        <v>167</v>
      </c>
      <c r="E148" s="202" t="s">
        <v>899</v>
      </c>
      <c r="F148" s="203" t="s">
        <v>900</v>
      </c>
      <c r="G148" s="204" t="s">
        <v>190</v>
      </c>
      <c r="H148" s="205">
        <v>47</v>
      </c>
      <c r="I148" s="206"/>
      <c r="J148" s="207">
        <f t="shared" ref="J148:J160" si="40">ROUND(I148*H148,2)</f>
        <v>0</v>
      </c>
      <c r="K148" s="203" t="s">
        <v>875</v>
      </c>
      <c r="L148" s="60"/>
      <c r="M148" s="208" t="s">
        <v>22</v>
      </c>
      <c r="N148" s="209" t="s">
        <v>46</v>
      </c>
      <c r="O148" s="41"/>
      <c r="P148" s="210">
        <f t="shared" ref="P148:P160" si="41">O148*H148</f>
        <v>0</v>
      </c>
      <c r="Q148" s="210">
        <v>7.2399999999999999E-3</v>
      </c>
      <c r="R148" s="210">
        <f t="shared" ref="R148:R160" si="42">Q148*H148</f>
        <v>0.34027999999999997</v>
      </c>
      <c r="S148" s="210">
        <v>0</v>
      </c>
      <c r="T148" s="211">
        <f t="shared" ref="T148:T160" si="43">S148*H148</f>
        <v>0</v>
      </c>
      <c r="AR148" s="23" t="s">
        <v>171</v>
      </c>
      <c r="AT148" s="23" t="s">
        <v>167</v>
      </c>
      <c r="AU148" s="23" t="s">
        <v>84</v>
      </c>
      <c r="AY148" s="23" t="s">
        <v>165</v>
      </c>
      <c r="BE148" s="212">
        <f t="shared" ref="BE148:BE160" si="44">IF(N148="základní",J148,0)</f>
        <v>0</v>
      </c>
      <c r="BF148" s="212">
        <f t="shared" ref="BF148:BF160" si="45">IF(N148="snížená",J148,0)</f>
        <v>0</v>
      </c>
      <c r="BG148" s="212">
        <f t="shared" ref="BG148:BG160" si="46">IF(N148="zákl. přenesená",J148,0)</f>
        <v>0</v>
      </c>
      <c r="BH148" s="212">
        <f t="shared" ref="BH148:BH160" si="47">IF(N148="sníž. přenesená",J148,0)</f>
        <v>0</v>
      </c>
      <c r="BI148" s="212">
        <f t="shared" ref="BI148:BI160" si="48">IF(N148="nulová",J148,0)</f>
        <v>0</v>
      </c>
      <c r="BJ148" s="23" t="s">
        <v>24</v>
      </c>
      <c r="BK148" s="212">
        <f t="shared" ref="BK148:BK160" si="49">ROUND(I148*H148,2)</f>
        <v>0</v>
      </c>
      <c r="BL148" s="23" t="s">
        <v>171</v>
      </c>
      <c r="BM148" s="23" t="s">
        <v>901</v>
      </c>
    </row>
    <row r="149" spans="2:65" s="1" customFormat="1" ht="22.5" customHeight="1">
      <c r="B149" s="40"/>
      <c r="C149" s="201" t="s">
        <v>664</v>
      </c>
      <c r="D149" s="201" t="s">
        <v>167</v>
      </c>
      <c r="E149" s="202" t="s">
        <v>902</v>
      </c>
      <c r="F149" s="203" t="s">
        <v>903</v>
      </c>
      <c r="G149" s="204" t="s">
        <v>190</v>
      </c>
      <c r="H149" s="205">
        <v>47</v>
      </c>
      <c r="I149" s="206"/>
      <c r="J149" s="207">
        <f t="shared" si="40"/>
        <v>0</v>
      </c>
      <c r="K149" s="203" t="s">
        <v>22</v>
      </c>
      <c r="L149" s="60"/>
      <c r="M149" s="208" t="s">
        <v>22</v>
      </c>
      <c r="N149" s="209" t="s">
        <v>46</v>
      </c>
      <c r="O149" s="41"/>
      <c r="P149" s="210">
        <f t="shared" si="41"/>
        <v>0</v>
      </c>
      <c r="Q149" s="210">
        <v>0</v>
      </c>
      <c r="R149" s="210">
        <f t="shared" si="42"/>
        <v>0</v>
      </c>
      <c r="S149" s="210">
        <v>0</v>
      </c>
      <c r="T149" s="211">
        <f t="shared" si="43"/>
        <v>0</v>
      </c>
      <c r="AR149" s="23" t="s">
        <v>171</v>
      </c>
      <c r="AT149" s="23" t="s">
        <v>167</v>
      </c>
      <c r="AU149" s="23" t="s">
        <v>84</v>
      </c>
      <c r="AY149" s="23" t="s">
        <v>165</v>
      </c>
      <c r="BE149" s="212">
        <f t="shared" si="44"/>
        <v>0</v>
      </c>
      <c r="BF149" s="212">
        <f t="shared" si="45"/>
        <v>0</v>
      </c>
      <c r="BG149" s="212">
        <f t="shared" si="46"/>
        <v>0</v>
      </c>
      <c r="BH149" s="212">
        <f t="shared" si="47"/>
        <v>0</v>
      </c>
      <c r="BI149" s="212">
        <f t="shared" si="48"/>
        <v>0</v>
      </c>
      <c r="BJ149" s="23" t="s">
        <v>24</v>
      </c>
      <c r="BK149" s="212">
        <f t="shared" si="49"/>
        <v>0</v>
      </c>
      <c r="BL149" s="23" t="s">
        <v>171</v>
      </c>
      <c r="BM149" s="23" t="s">
        <v>904</v>
      </c>
    </row>
    <row r="150" spans="2:65" s="1" customFormat="1" ht="31.5" customHeight="1">
      <c r="B150" s="40"/>
      <c r="C150" s="201" t="s">
        <v>667</v>
      </c>
      <c r="D150" s="201" t="s">
        <v>167</v>
      </c>
      <c r="E150" s="202" t="s">
        <v>905</v>
      </c>
      <c r="F150" s="203" t="s">
        <v>906</v>
      </c>
      <c r="G150" s="204" t="s">
        <v>333</v>
      </c>
      <c r="H150" s="205">
        <v>5</v>
      </c>
      <c r="I150" s="206"/>
      <c r="J150" s="207">
        <f t="shared" si="40"/>
        <v>0</v>
      </c>
      <c r="K150" s="203" t="s">
        <v>22</v>
      </c>
      <c r="L150" s="60"/>
      <c r="M150" s="208" t="s">
        <v>22</v>
      </c>
      <c r="N150" s="209" t="s">
        <v>46</v>
      </c>
      <c r="O150" s="41"/>
      <c r="P150" s="210">
        <f t="shared" si="41"/>
        <v>0</v>
      </c>
      <c r="Q150" s="210">
        <v>2.0305</v>
      </c>
      <c r="R150" s="210">
        <f t="shared" si="42"/>
        <v>10.1525</v>
      </c>
      <c r="S150" s="210">
        <v>0</v>
      </c>
      <c r="T150" s="211">
        <f t="shared" si="43"/>
        <v>0</v>
      </c>
      <c r="AR150" s="23" t="s">
        <v>171</v>
      </c>
      <c r="AT150" s="23" t="s">
        <v>167</v>
      </c>
      <c r="AU150" s="23" t="s">
        <v>84</v>
      </c>
      <c r="AY150" s="23" t="s">
        <v>165</v>
      </c>
      <c r="BE150" s="212">
        <f t="shared" si="44"/>
        <v>0</v>
      </c>
      <c r="BF150" s="212">
        <f t="shared" si="45"/>
        <v>0</v>
      </c>
      <c r="BG150" s="212">
        <f t="shared" si="46"/>
        <v>0</v>
      </c>
      <c r="BH150" s="212">
        <f t="shared" si="47"/>
        <v>0</v>
      </c>
      <c r="BI150" s="212">
        <f t="shared" si="48"/>
        <v>0</v>
      </c>
      <c r="BJ150" s="23" t="s">
        <v>24</v>
      </c>
      <c r="BK150" s="212">
        <f t="shared" si="49"/>
        <v>0</v>
      </c>
      <c r="BL150" s="23" t="s">
        <v>171</v>
      </c>
      <c r="BM150" s="23" t="s">
        <v>907</v>
      </c>
    </row>
    <row r="151" spans="2:65" s="1" customFormat="1" ht="44.25" customHeight="1">
      <c r="B151" s="40"/>
      <c r="C151" s="213" t="s">
        <v>672</v>
      </c>
      <c r="D151" s="213" t="s">
        <v>224</v>
      </c>
      <c r="E151" s="214" t="s">
        <v>908</v>
      </c>
      <c r="F151" s="215" t="s">
        <v>909</v>
      </c>
      <c r="G151" s="216" t="s">
        <v>333</v>
      </c>
      <c r="H151" s="217">
        <v>3</v>
      </c>
      <c r="I151" s="218"/>
      <c r="J151" s="219">
        <f t="shared" si="40"/>
        <v>0</v>
      </c>
      <c r="K151" s="215" t="s">
        <v>22</v>
      </c>
      <c r="L151" s="220"/>
      <c r="M151" s="221" t="s">
        <v>22</v>
      </c>
      <c r="N151" s="222" t="s">
        <v>46</v>
      </c>
      <c r="O151" s="41"/>
      <c r="P151" s="210">
        <f t="shared" si="41"/>
        <v>0</v>
      </c>
      <c r="Q151" s="210">
        <v>0.254</v>
      </c>
      <c r="R151" s="210">
        <f t="shared" si="42"/>
        <v>0.76200000000000001</v>
      </c>
      <c r="S151" s="210">
        <v>0</v>
      </c>
      <c r="T151" s="211">
        <f t="shared" si="43"/>
        <v>0</v>
      </c>
      <c r="AR151" s="23" t="s">
        <v>197</v>
      </c>
      <c r="AT151" s="23" t="s">
        <v>224</v>
      </c>
      <c r="AU151" s="23" t="s">
        <v>84</v>
      </c>
      <c r="AY151" s="23" t="s">
        <v>165</v>
      </c>
      <c r="BE151" s="212">
        <f t="shared" si="44"/>
        <v>0</v>
      </c>
      <c r="BF151" s="212">
        <f t="shared" si="45"/>
        <v>0</v>
      </c>
      <c r="BG151" s="212">
        <f t="shared" si="46"/>
        <v>0</v>
      </c>
      <c r="BH151" s="212">
        <f t="shared" si="47"/>
        <v>0</v>
      </c>
      <c r="BI151" s="212">
        <f t="shared" si="48"/>
        <v>0</v>
      </c>
      <c r="BJ151" s="23" t="s">
        <v>24</v>
      </c>
      <c r="BK151" s="212">
        <f t="shared" si="49"/>
        <v>0</v>
      </c>
      <c r="BL151" s="23" t="s">
        <v>171</v>
      </c>
      <c r="BM151" s="23" t="s">
        <v>910</v>
      </c>
    </row>
    <row r="152" spans="2:65" s="1" customFormat="1" ht="44.25" customHeight="1">
      <c r="B152" s="40"/>
      <c r="C152" s="213" t="s">
        <v>712</v>
      </c>
      <c r="D152" s="213" t="s">
        <v>224</v>
      </c>
      <c r="E152" s="214" t="s">
        <v>911</v>
      </c>
      <c r="F152" s="215" t="s">
        <v>912</v>
      </c>
      <c r="G152" s="216" t="s">
        <v>333</v>
      </c>
      <c r="H152" s="217">
        <v>4</v>
      </c>
      <c r="I152" s="218"/>
      <c r="J152" s="219">
        <f t="shared" si="40"/>
        <v>0</v>
      </c>
      <c r="K152" s="215" t="s">
        <v>240</v>
      </c>
      <c r="L152" s="220"/>
      <c r="M152" s="221" t="s">
        <v>22</v>
      </c>
      <c r="N152" s="222" t="s">
        <v>46</v>
      </c>
      <c r="O152" s="41"/>
      <c r="P152" s="210">
        <f t="shared" si="41"/>
        <v>0</v>
      </c>
      <c r="Q152" s="210">
        <v>0.16200000000000001</v>
      </c>
      <c r="R152" s="210">
        <f t="shared" si="42"/>
        <v>0.64800000000000002</v>
      </c>
      <c r="S152" s="210">
        <v>0</v>
      </c>
      <c r="T152" s="211">
        <f t="shared" si="43"/>
        <v>0</v>
      </c>
      <c r="AR152" s="23" t="s">
        <v>197</v>
      </c>
      <c r="AT152" s="23" t="s">
        <v>224</v>
      </c>
      <c r="AU152" s="23" t="s">
        <v>84</v>
      </c>
      <c r="AY152" s="23" t="s">
        <v>165</v>
      </c>
      <c r="BE152" s="212">
        <f t="shared" si="44"/>
        <v>0</v>
      </c>
      <c r="BF152" s="212">
        <f t="shared" si="45"/>
        <v>0</v>
      </c>
      <c r="BG152" s="212">
        <f t="shared" si="46"/>
        <v>0</v>
      </c>
      <c r="BH152" s="212">
        <f t="shared" si="47"/>
        <v>0</v>
      </c>
      <c r="BI152" s="212">
        <f t="shared" si="48"/>
        <v>0</v>
      </c>
      <c r="BJ152" s="23" t="s">
        <v>24</v>
      </c>
      <c r="BK152" s="212">
        <f t="shared" si="49"/>
        <v>0</v>
      </c>
      <c r="BL152" s="23" t="s">
        <v>171</v>
      </c>
      <c r="BM152" s="23" t="s">
        <v>913</v>
      </c>
    </row>
    <row r="153" spans="2:65" s="1" customFormat="1" ht="44.25" customHeight="1">
      <c r="B153" s="40"/>
      <c r="C153" s="213" t="s">
        <v>680</v>
      </c>
      <c r="D153" s="213" t="s">
        <v>224</v>
      </c>
      <c r="E153" s="214" t="s">
        <v>914</v>
      </c>
      <c r="F153" s="215" t="s">
        <v>915</v>
      </c>
      <c r="G153" s="216" t="s">
        <v>333</v>
      </c>
      <c r="H153" s="217">
        <v>4</v>
      </c>
      <c r="I153" s="218"/>
      <c r="J153" s="219">
        <f t="shared" si="40"/>
        <v>0</v>
      </c>
      <c r="K153" s="215" t="s">
        <v>22</v>
      </c>
      <c r="L153" s="220"/>
      <c r="M153" s="221" t="s">
        <v>22</v>
      </c>
      <c r="N153" s="222" t="s">
        <v>46</v>
      </c>
      <c r="O153" s="41"/>
      <c r="P153" s="210">
        <f t="shared" si="41"/>
        <v>0</v>
      </c>
      <c r="Q153" s="210">
        <v>0.50600000000000001</v>
      </c>
      <c r="R153" s="210">
        <f t="shared" si="42"/>
        <v>2.024</v>
      </c>
      <c r="S153" s="210">
        <v>0</v>
      </c>
      <c r="T153" s="211">
        <f t="shared" si="43"/>
        <v>0</v>
      </c>
      <c r="AR153" s="23" t="s">
        <v>197</v>
      </c>
      <c r="AT153" s="23" t="s">
        <v>224</v>
      </c>
      <c r="AU153" s="23" t="s">
        <v>84</v>
      </c>
      <c r="AY153" s="23" t="s">
        <v>165</v>
      </c>
      <c r="BE153" s="212">
        <f t="shared" si="44"/>
        <v>0</v>
      </c>
      <c r="BF153" s="212">
        <f t="shared" si="45"/>
        <v>0</v>
      </c>
      <c r="BG153" s="212">
        <f t="shared" si="46"/>
        <v>0</v>
      </c>
      <c r="BH153" s="212">
        <f t="shared" si="47"/>
        <v>0</v>
      </c>
      <c r="BI153" s="212">
        <f t="shared" si="48"/>
        <v>0</v>
      </c>
      <c r="BJ153" s="23" t="s">
        <v>24</v>
      </c>
      <c r="BK153" s="212">
        <f t="shared" si="49"/>
        <v>0</v>
      </c>
      <c r="BL153" s="23" t="s">
        <v>171</v>
      </c>
      <c r="BM153" s="23" t="s">
        <v>916</v>
      </c>
    </row>
    <row r="154" spans="2:65" s="1" customFormat="1" ht="44.25" customHeight="1">
      <c r="B154" s="40"/>
      <c r="C154" s="213" t="s">
        <v>727</v>
      </c>
      <c r="D154" s="213" t="s">
        <v>224</v>
      </c>
      <c r="E154" s="214" t="s">
        <v>917</v>
      </c>
      <c r="F154" s="215" t="s">
        <v>918</v>
      </c>
      <c r="G154" s="216" t="s">
        <v>333</v>
      </c>
      <c r="H154" s="217">
        <v>3</v>
      </c>
      <c r="I154" s="218"/>
      <c r="J154" s="219">
        <f t="shared" si="40"/>
        <v>0</v>
      </c>
      <c r="K154" s="215" t="s">
        <v>240</v>
      </c>
      <c r="L154" s="220"/>
      <c r="M154" s="221" t="s">
        <v>22</v>
      </c>
      <c r="N154" s="222" t="s">
        <v>46</v>
      </c>
      <c r="O154" s="41"/>
      <c r="P154" s="210">
        <f t="shared" si="41"/>
        <v>0</v>
      </c>
      <c r="Q154" s="210">
        <v>1.0129999999999999</v>
      </c>
      <c r="R154" s="210">
        <f t="shared" si="42"/>
        <v>3.0389999999999997</v>
      </c>
      <c r="S154" s="210">
        <v>0</v>
      </c>
      <c r="T154" s="211">
        <f t="shared" si="43"/>
        <v>0</v>
      </c>
      <c r="AR154" s="23" t="s">
        <v>197</v>
      </c>
      <c r="AT154" s="23" t="s">
        <v>224</v>
      </c>
      <c r="AU154" s="23" t="s">
        <v>84</v>
      </c>
      <c r="AY154" s="23" t="s">
        <v>165</v>
      </c>
      <c r="BE154" s="212">
        <f t="shared" si="44"/>
        <v>0</v>
      </c>
      <c r="BF154" s="212">
        <f t="shared" si="45"/>
        <v>0</v>
      </c>
      <c r="BG154" s="212">
        <f t="shared" si="46"/>
        <v>0</v>
      </c>
      <c r="BH154" s="212">
        <f t="shared" si="47"/>
        <v>0</v>
      </c>
      <c r="BI154" s="212">
        <f t="shared" si="48"/>
        <v>0</v>
      </c>
      <c r="BJ154" s="23" t="s">
        <v>24</v>
      </c>
      <c r="BK154" s="212">
        <f t="shared" si="49"/>
        <v>0</v>
      </c>
      <c r="BL154" s="23" t="s">
        <v>171</v>
      </c>
      <c r="BM154" s="23" t="s">
        <v>919</v>
      </c>
    </row>
    <row r="155" spans="2:65" s="1" customFormat="1" ht="44.25" customHeight="1">
      <c r="B155" s="40"/>
      <c r="C155" s="213" t="s">
        <v>685</v>
      </c>
      <c r="D155" s="213" t="s">
        <v>224</v>
      </c>
      <c r="E155" s="214" t="s">
        <v>920</v>
      </c>
      <c r="F155" s="215" t="s">
        <v>921</v>
      </c>
      <c r="G155" s="216" t="s">
        <v>333</v>
      </c>
      <c r="H155" s="217">
        <v>5</v>
      </c>
      <c r="I155" s="218"/>
      <c r="J155" s="219">
        <f t="shared" si="40"/>
        <v>0</v>
      </c>
      <c r="K155" s="215" t="s">
        <v>875</v>
      </c>
      <c r="L155" s="220"/>
      <c r="M155" s="221" t="s">
        <v>22</v>
      </c>
      <c r="N155" s="222" t="s">
        <v>46</v>
      </c>
      <c r="O155" s="41"/>
      <c r="P155" s="210">
        <f t="shared" si="41"/>
        <v>0</v>
      </c>
      <c r="Q155" s="210">
        <v>0.58499999999999996</v>
      </c>
      <c r="R155" s="210">
        <f t="shared" si="42"/>
        <v>2.9249999999999998</v>
      </c>
      <c r="S155" s="210">
        <v>0</v>
      </c>
      <c r="T155" s="211">
        <f t="shared" si="43"/>
        <v>0</v>
      </c>
      <c r="AR155" s="23" t="s">
        <v>197</v>
      </c>
      <c r="AT155" s="23" t="s">
        <v>224</v>
      </c>
      <c r="AU155" s="23" t="s">
        <v>84</v>
      </c>
      <c r="AY155" s="23" t="s">
        <v>165</v>
      </c>
      <c r="BE155" s="212">
        <f t="shared" si="44"/>
        <v>0</v>
      </c>
      <c r="BF155" s="212">
        <f t="shared" si="45"/>
        <v>0</v>
      </c>
      <c r="BG155" s="212">
        <f t="shared" si="46"/>
        <v>0</v>
      </c>
      <c r="BH155" s="212">
        <f t="shared" si="47"/>
        <v>0</v>
      </c>
      <c r="BI155" s="212">
        <f t="shared" si="48"/>
        <v>0</v>
      </c>
      <c r="BJ155" s="23" t="s">
        <v>24</v>
      </c>
      <c r="BK155" s="212">
        <f t="shared" si="49"/>
        <v>0</v>
      </c>
      <c r="BL155" s="23" t="s">
        <v>171</v>
      </c>
      <c r="BM155" s="23" t="s">
        <v>922</v>
      </c>
    </row>
    <row r="156" spans="2:65" s="1" customFormat="1" ht="44.25" customHeight="1">
      <c r="B156" s="40"/>
      <c r="C156" s="213" t="s">
        <v>690</v>
      </c>
      <c r="D156" s="213" t="s">
        <v>224</v>
      </c>
      <c r="E156" s="214" t="s">
        <v>923</v>
      </c>
      <c r="F156" s="215" t="s">
        <v>924</v>
      </c>
      <c r="G156" s="216" t="s">
        <v>333</v>
      </c>
      <c r="H156" s="217">
        <v>8</v>
      </c>
      <c r="I156" s="218"/>
      <c r="J156" s="219">
        <f t="shared" si="40"/>
        <v>0</v>
      </c>
      <c r="K156" s="215" t="s">
        <v>875</v>
      </c>
      <c r="L156" s="220"/>
      <c r="M156" s="221" t="s">
        <v>22</v>
      </c>
      <c r="N156" s="222" t="s">
        <v>46</v>
      </c>
      <c r="O156" s="41"/>
      <c r="P156" s="210">
        <f t="shared" si="41"/>
        <v>0</v>
      </c>
      <c r="Q156" s="210">
        <v>0.04</v>
      </c>
      <c r="R156" s="210">
        <f t="shared" si="42"/>
        <v>0.32</v>
      </c>
      <c r="S156" s="210">
        <v>0</v>
      </c>
      <c r="T156" s="211">
        <f t="shared" si="43"/>
        <v>0</v>
      </c>
      <c r="AR156" s="23" t="s">
        <v>197</v>
      </c>
      <c r="AT156" s="23" t="s">
        <v>224</v>
      </c>
      <c r="AU156" s="23" t="s">
        <v>84</v>
      </c>
      <c r="AY156" s="23" t="s">
        <v>165</v>
      </c>
      <c r="BE156" s="212">
        <f t="shared" si="44"/>
        <v>0</v>
      </c>
      <c r="BF156" s="212">
        <f t="shared" si="45"/>
        <v>0</v>
      </c>
      <c r="BG156" s="212">
        <f t="shared" si="46"/>
        <v>0</v>
      </c>
      <c r="BH156" s="212">
        <f t="shared" si="47"/>
        <v>0</v>
      </c>
      <c r="BI156" s="212">
        <f t="shared" si="48"/>
        <v>0</v>
      </c>
      <c r="BJ156" s="23" t="s">
        <v>24</v>
      </c>
      <c r="BK156" s="212">
        <f t="shared" si="49"/>
        <v>0</v>
      </c>
      <c r="BL156" s="23" t="s">
        <v>171</v>
      </c>
      <c r="BM156" s="23" t="s">
        <v>925</v>
      </c>
    </row>
    <row r="157" spans="2:65" s="1" customFormat="1" ht="44.25" customHeight="1">
      <c r="B157" s="40"/>
      <c r="C157" s="213" t="s">
        <v>697</v>
      </c>
      <c r="D157" s="213" t="s">
        <v>224</v>
      </c>
      <c r="E157" s="214" t="s">
        <v>926</v>
      </c>
      <c r="F157" s="215" t="s">
        <v>927</v>
      </c>
      <c r="G157" s="216" t="s">
        <v>333</v>
      </c>
      <c r="H157" s="217">
        <v>2</v>
      </c>
      <c r="I157" s="218"/>
      <c r="J157" s="219">
        <f t="shared" si="40"/>
        <v>0</v>
      </c>
      <c r="K157" s="215" t="s">
        <v>22</v>
      </c>
      <c r="L157" s="220"/>
      <c r="M157" s="221" t="s">
        <v>22</v>
      </c>
      <c r="N157" s="222" t="s">
        <v>46</v>
      </c>
      <c r="O157" s="41"/>
      <c r="P157" s="210">
        <f t="shared" si="41"/>
        <v>0</v>
      </c>
      <c r="Q157" s="210">
        <v>1.6</v>
      </c>
      <c r="R157" s="210">
        <f t="shared" si="42"/>
        <v>3.2</v>
      </c>
      <c r="S157" s="210">
        <v>0</v>
      </c>
      <c r="T157" s="211">
        <f t="shared" si="43"/>
        <v>0</v>
      </c>
      <c r="AR157" s="23" t="s">
        <v>197</v>
      </c>
      <c r="AT157" s="23" t="s">
        <v>224</v>
      </c>
      <c r="AU157" s="23" t="s">
        <v>84</v>
      </c>
      <c r="AY157" s="23" t="s">
        <v>165</v>
      </c>
      <c r="BE157" s="212">
        <f t="shared" si="44"/>
        <v>0</v>
      </c>
      <c r="BF157" s="212">
        <f t="shared" si="45"/>
        <v>0</v>
      </c>
      <c r="BG157" s="212">
        <f t="shared" si="46"/>
        <v>0</v>
      </c>
      <c r="BH157" s="212">
        <f t="shared" si="47"/>
        <v>0</v>
      </c>
      <c r="BI157" s="212">
        <f t="shared" si="48"/>
        <v>0</v>
      </c>
      <c r="BJ157" s="23" t="s">
        <v>24</v>
      </c>
      <c r="BK157" s="212">
        <f t="shared" si="49"/>
        <v>0</v>
      </c>
      <c r="BL157" s="23" t="s">
        <v>171</v>
      </c>
      <c r="BM157" s="23" t="s">
        <v>928</v>
      </c>
    </row>
    <row r="158" spans="2:65" s="1" customFormat="1" ht="44.25" customHeight="1">
      <c r="B158" s="40"/>
      <c r="C158" s="213" t="s">
        <v>722</v>
      </c>
      <c r="D158" s="213" t="s">
        <v>224</v>
      </c>
      <c r="E158" s="214" t="s">
        <v>929</v>
      </c>
      <c r="F158" s="215" t="s">
        <v>927</v>
      </c>
      <c r="G158" s="216" t="s">
        <v>333</v>
      </c>
      <c r="H158" s="217">
        <v>1</v>
      </c>
      <c r="I158" s="218"/>
      <c r="J158" s="219">
        <f t="shared" si="40"/>
        <v>0</v>
      </c>
      <c r="K158" s="215" t="s">
        <v>22</v>
      </c>
      <c r="L158" s="220"/>
      <c r="M158" s="221" t="s">
        <v>22</v>
      </c>
      <c r="N158" s="222" t="s">
        <v>46</v>
      </c>
      <c r="O158" s="41"/>
      <c r="P158" s="210">
        <f t="shared" si="41"/>
        <v>0</v>
      </c>
      <c r="Q158" s="210">
        <v>1.6</v>
      </c>
      <c r="R158" s="210">
        <f t="shared" si="42"/>
        <v>1.6</v>
      </c>
      <c r="S158" s="210">
        <v>0</v>
      </c>
      <c r="T158" s="211">
        <f t="shared" si="43"/>
        <v>0</v>
      </c>
      <c r="AR158" s="23" t="s">
        <v>197</v>
      </c>
      <c r="AT158" s="23" t="s">
        <v>224</v>
      </c>
      <c r="AU158" s="23" t="s">
        <v>84</v>
      </c>
      <c r="AY158" s="23" t="s">
        <v>165</v>
      </c>
      <c r="BE158" s="212">
        <f t="shared" si="44"/>
        <v>0</v>
      </c>
      <c r="BF158" s="212">
        <f t="shared" si="45"/>
        <v>0</v>
      </c>
      <c r="BG158" s="212">
        <f t="shared" si="46"/>
        <v>0</v>
      </c>
      <c r="BH158" s="212">
        <f t="shared" si="47"/>
        <v>0</v>
      </c>
      <c r="BI158" s="212">
        <f t="shared" si="48"/>
        <v>0</v>
      </c>
      <c r="BJ158" s="23" t="s">
        <v>24</v>
      </c>
      <c r="BK158" s="212">
        <f t="shared" si="49"/>
        <v>0</v>
      </c>
      <c r="BL158" s="23" t="s">
        <v>171</v>
      </c>
      <c r="BM158" s="23" t="s">
        <v>930</v>
      </c>
    </row>
    <row r="159" spans="2:65" s="1" customFormat="1" ht="44.25" customHeight="1">
      <c r="B159" s="40"/>
      <c r="C159" s="201" t="s">
        <v>644</v>
      </c>
      <c r="D159" s="201" t="s">
        <v>167</v>
      </c>
      <c r="E159" s="202" t="s">
        <v>931</v>
      </c>
      <c r="F159" s="203" t="s">
        <v>932</v>
      </c>
      <c r="G159" s="204" t="s">
        <v>195</v>
      </c>
      <c r="H159" s="205">
        <v>31.02</v>
      </c>
      <c r="I159" s="206"/>
      <c r="J159" s="207">
        <f t="shared" si="40"/>
        <v>0</v>
      </c>
      <c r="K159" s="203" t="s">
        <v>22</v>
      </c>
      <c r="L159" s="60"/>
      <c r="M159" s="208" t="s">
        <v>22</v>
      </c>
      <c r="N159" s="209" t="s">
        <v>46</v>
      </c>
      <c r="O159" s="41"/>
      <c r="P159" s="210">
        <f t="shared" si="41"/>
        <v>0</v>
      </c>
      <c r="Q159" s="210">
        <v>0</v>
      </c>
      <c r="R159" s="210">
        <f t="shared" si="42"/>
        <v>0</v>
      </c>
      <c r="S159" s="210">
        <v>0</v>
      </c>
      <c r="T159" s="211">
        <f t="shared" si="43"/>
        <v>0</v>
      </c>
      <c r="AR159" s="23" t="s">
        <v>171</v>
      </c>
      <c r="AT159" s="23" t="s">
        <v>167</v>
      </c>
      <c r="AU159" s="23" t="s">
        <v>84</v>
      </c>
      <c r="AY159" s="23" t="s">
        <v>165</v>
      </c>
      <c r="BE159" s="212">
        <f t="shared" si="44"/>
        <v>0</v>
      </c>
      <c r="BF159" s="212">
        <f t="shared" si="45"/>
        <v>0</v>
      </c>
      <c r="BG159" s="212">
        <f t="shared" si="46"/>
        <v>0</v>
      </c>
      <c r="BH159" s="212">
        <f t="shared" si="47"/>
        <v>0</v>
      </c>
      <c r="BI159" s="212">
        <f t="shared" si="48"/>
        <v>0</v>
      </c>
      <c r="BJ159" s="23" t="s">
        <v>24</v>
      </c>
      <c r="BK159" s="212">
        <f t="shared" si="49"/>
        <v>0</v>
      </c>
      <c r="BL159" s="23" t="s">
        <v>171</v>
      </c>
      <c r="BM159" s="23" t="s">
        <v>933</v>
      </c>
    </row>
    <row r="160" spans="2:65" s="1" customFormat="1" ht="44.25" customHeight="1">
      <c r="B160" s="40"/>
      <c r="C160" s="213" t="s">
        <v>649</v>
      </c>
      <c r="D160" s="213" t="s">
        <v>224</v>
      </c>
      <c r="E160" s="214" t="s">
        <v>934</v>
      </c>
      <c r="F160" s="215" t="s">
        <v>935</v>
      </c>
      <c r="G160" s="216" t="s">
        <v>227</v>
      </c>
      <c r="H160" s="217">
        <v>49.631999999999998</v>
      </c>
      <c r="I160" s="218"/>
      <c r="J160" s="219">
        <f t="shared" si="40"/>
        <v>0</v>
      </c>
      <c r="K160" s="215" t="s">
        <v>875</v>
      </c>
      <c r="L160" s="220"/>
      <c r="M160" s="221" t="s">
        <v>22</v>
      </c>
      <c r="N160" s="222" t="s">
        <v>46</v>
      </c>
      <c r="O160" s="41"/>
      <c r="P160" s="210">
        <f t="shared" si="41"/>
        <v>0</v>
      </c>
      <c r="Q160" s="210">
        <v>0</v>
      </c>
      <c r="R160" s="210">
        <f t="shared" si="42"/>
        <v>0</v>
      </c>
      <c r="S160" s="210">
        <v>0</v>
      </c>
      <c r="T160" s="211">
        <f t="shared" si="43"/>
        <v>0</v>
      </c>
      <c r="AR160" s="23" t="s">
        <v>197</v>
      </c>
      <c r="AT160" s="23" t="s">
        <v>224</v>
      </c>
      <c r="AU160" s="23" t="s">
        <v>84</v>
      </c>
      <c r="AY160" s="23" t="s">
        <v>165</v>
      </c>
      <c r="BE160" s="212">
        <f t="shared" si="44"/>
        <v>0</v>
      </c>
      <c r="BF160" s="212">
        <f t="shared" si="45"/>
        <v>0</v>
      </c>
      <c r="BG160" s="212">
        <f t="shared" si="46"/>
        <v>0</v>
      </c>
      <c r="BH160" s="212">
        <f t="shared" si="47"/>
        <v>0</v>
      </c>
      <c r="BI160" s="212">
        <f t="shared" si="48"/>
        <v>0</v>
      </c>
      <c r="BJ160" s="23" t="s">
        <v>24</v>
      </c>
      <c r="BK160" s="212">
        <f t="shared" si="49"/>
        <v>0</v>
      </c>
      <c r="BL160" s="23" t="s">
        <v>171</v>
      </c>
      <c r="BM160" s="23" t="s">
        <v>936</v>
      </c>
    </row>
    <row r="161" spans="2:65" s="12" customFormat="1" ht="13.5">
      <c r="B161" s="227"/>
      <c r="C161" s="228"/>
      <c r="D161" s="229" t="s">
        <v>408</v>
      </c>
      <c r="E161" s="230" t="s">
        <v>22</v>
      </c>
      <c r="F161" s="231" t="s">
        <v>937</v>
      </c>
      <c r="G161" s="228"/>
      <c r="H161" s="232">
        <v>49.631999999999998</v>
      </c>
      <c r="I161" s="233"/>
      <c r="J161" s="228"/>
      <c r="K161" s="228"/>
      <c r="L161" s="234"/>
      <c r="M161" s="235"/>
      <c r="N161" s="236"/>
      <c r="O161" s="236"/>
      <c r="P161" s="236"/>
      <c r="Q161" s="236"/>
      <c r="R161" s="236"/>
      <c r="S161" s="236"/>
      <c r="T161" s="237"/>
      <c r="AT161" s="238" t="s">
        <v>408</v>
      </c>
      <c r="AU161" s="238" t="s">
        <v>84</v>
      </c>
      <c r="AV161" s="12" t="s">
        <v>84</v>
      </c>
      <c r="AW161" s="12" t="s">
        <v>39</v>
      </c>
      <c r="AX161" s="12" t="s">
        <v>24</v>
      </c>
      <c r="AY161" s="238" t="s">
        <v>165</v>
      </c>
    </row>
    <row r="162" spans="2:65" s="1" customFormat="1" ht="44.25" customHeight="1">
      <c r="B162" s="40"/>
      <c r="C162" s="213" t="s">
        <v>717</v>
      </c>
      <c r="D162" s="213" t="s">
        <v>224</v>
      </c>
      <c r="E162" s="214" t="s">
        <v>938</v>
      </c>
      <c r="F162" s="215" t="s">
        <v>927</v>
      </c>
      <c r="G162" s="216" t="s">
        <v>333</v>
      </c>
      <c r="H162" s="217">
        <v>1</v>
      </c>
      <c r="I162" s="218"/>
      <c r="J162" s="219">
        <f>ROUND(I162*H162,2)</f>
        <v>0</v>
      </c>
      <c r="K162" s="215" t="s">
        <v>22</v>
      </c>
      <c r="L162" s="220"/>
      <c r="M162" s="221" t="s">
        <v>22</v>
      </c>
      <c r="N162" s="222" t="s">
        <v>46</v>
      </c>
      <c r="O162" s="41"/>
      <c r="P162" s="210">
        <f>O162*H162</f>
        <v>0</v>
      </c>
      <c r="Q162" s="210">
        <v>1.6</v>
      </c>
      <c r="R162" s="210">
        <f>Q162*H162</f>
        <v>1.6</v>
      </c>
      <c r="S162" s="210">
        <v>0</v>
      </c>
      <c r="T162" s="211">
        <f>S162*H162</f>
        <v>0</v>
      </c>
      <c r="AR162" s="23" t="s">
        <v>197</v>
      </c>
      <c r="AT162" s="23" t="s">
        <v>224</v>
      </c>
      <c r="AU162" s="23" t="s">
        <v>84</v>
      </c>
      <c r="AY162" s="23" t="s">
        <v>165</v>
      </c>
      <c r="BE162" s="212">
        <f>IF(N162="základní",J162,0)</f>
        <v>0</v>
      </c>
      <c r="BF162" s="212">
        <f>IF(N162="snížená",J162,0)</f>
        <v>0</v>
      </c>
      <c r="BG162" s="212">
        <f>IF(N162="zákl. přenesená",J162,0)</f>
        <v>0</v>
      </c>
      <c r="BH162" s="212">
        <f>IF(N162="sníž. přenesená",J162,0)</f>
        <v>0</v>
      </c>
      <c r="BI162" s="212">
        <f>IF(N162="nulová",J162,0)</f>
        <v>0</v>
      </c>
      <c r="BJ162" s="23" t="s">
        <v>24</v>
      </c>
      <c r="BK162" s="212">
        <f>ROUND(I162*H162,2)</f>
        <v>0</v>
      </c>
      <c r="BL162" s="23" t="s">
        <v>171</v>
      </c>
      <c r="BM162" s="23" t="s">
        <v>939</v>
      </c>
    </row>
    <row r="163" spans="2:65" s="1" customFormat="1" ht="44.25" customHeight="1">
      <c r="B163" s="40"/>
      <c r="C163" s="213" t="s">
        <v>702</v>
      </c>
      <c r="D163" s="213" t="s">
        <v>224</v>
      </c>
      <c r="E163" s="214" t="s">
        <v>940</v>
      </c>
      <c r="F163" s="215" t="s">
        <v>941</v>
      </c>
      <c r="G163" s="216" t="s">
        <v>333</v>
      </c>
      <c r="H163" s="217">
        <v>12</v>
      </c>
      <c r="I163" s="218"/>
      <c r="J163" s="219">
        <f>ROUND(I163*H163,2)</f>
        <v>0</v>
      </c>
      <c r="K163" s="215" t="s">
        <v>22</v>
      </c>
      <c r="L163" s="220"/>
      <c r="M163" s="221" t="s">
        <v>22</v>
      </c>
      <c r="N163" s="222" t="s">
        <v>46</v>
      </c>
      <c r="O163" s="41"/>
      <c r="P163" s="210">
        <f>O163*H163</f>
        <v>0</v>
      </c>
      <c r="Q163" s="210">
        <v>2E-3</v>
      </c>
      <c r="R163" s="210">
        <f>Q163*H163</f>
        <v>2.4E-2</v>
      </c>
      <c r="S163" s="210">
        <v>0</v>
      </c>
      <c r="T163" s="211">
        <f>S163*H163</f>
        <v>0</v>
      </c>
      <c r="AR163" s="23" t="s">
        <v>197</v>
      </c>
      <c r="AT163" s="23" t="s">
        <v>224</v>
      </c>
      <c r="AU163" s="23" t="s">
        <v>84</v>
      </c>
      <c r="AY163" s="23" t="s">
        <v>165</v>
      </c>
      <c r="BE163" s="212">
        <f>IF(N163="základní",J163,0)</f>
        <v>0</v>
      </c>
      <c r="BF163" s="212">
        <f>IF(N163="snížená",J163,0)</f>
        <v>0</v>
      </c>
      <c r="BG163" s="212">
        <f>IF(N163="zákl. přenesená",J163,0)</f>
        <v>0</v>
      </c>
      <c r="BH163" s="212">
        <f>IF(N163="sníž. přenesená",J163,0)</f>
        <v>0</v>
      </c>
      <c r="BI163" s="212">
        <f>IF(N163="nulová",J163,0)</f>
        <v>0</v>
      </c>
      <c r="BJ163" s="23" t="s">
        <v>24</v>
      </c>
      <c r="BK163" s="212">
        <f>ROUND(I163*H163,2)</f>
        <v>0</v>
      </c>
      <c r="BL163" s="23" t="s">
        <v>171</v>
      </c>
      <c r="BM163" s="23" t="s">
        <v>942</v>
      </c>
    </row>
    <row r="164" spans="2:65" s="1" customFormat="1" ht="44.25" customHeight="1">
      <c r="B164" s="40"/>
      <c r="C164" s="213" t="s">
        <v>732</v>
      </c>
      <c r="D164" s="213" t="s">
        <v>224</v>
      </c>
      <c r="E164" s="214" t="s">
        <v>943</v>
      </c>
      <c r="F164" s="215" t="s">
        <v>941</v>
      </c>
      <c r="G164" s="216" t="s">
        <v>190</v>
      </c>
      <c r="H164" s="217">
        <v>2</v>
      </c>
      <c r="I164" s="218"/>
      <c r="J164" s="219">
        <f>ROUND(I164*H164,2)</f>
        <v>0</v>
      </c>
      <c r="K164" s="215" t="s">
        <v>22</v>
      </c>
      <c r="L164" s="220"/>
      <c r="M164" s="221" t="s">
        <v>22</v>
      </c>
      <c r="N164" s="222" t="s">
        <v>46</v>
      </c>
      <c r="O164" s="41"/>
      <c r="P164" s="210">
        <f>O164*H164</f>
        <v>0</v>
      </c>
      <c r="Q164" s="210">
        <v>2E-3</v>
      </c>
      <c r="R164" s="210">
        <f>Q164*H164</f>
        <v>4.0000000000000001E-3</v>
      </c>
      <c r="S164" s="210">
        <v>0</v>
      </c>
      <c r="T164" s="211">
        <f>S164*H164</f>
        <v>0</v>
      </c>
      <c r="AR164" s="23" t="s">
        <v>197</v>
      </c>
      <c r="AT164" s="23" t="s">
        <v>224</v>
      </c>
      <c r="AU164" s="23" t="s">
        <v>84</v>
      </c>
      <c r="AY164" s="23" t="s">
        <v>165</v>
      </c>
      <c r="BE164" s="212">
        <f>IF(N164="základní",J164,0)</f>
        <v>0</v>
      </c>
      <c r="BF164" s="212">
        <f>IF(N164="snížená",J164,0)</f>
        <v>0</v>
      </c>
      <c r="BG164" s="212">
        <f>IF(N164="zákl. přenesená",J164,0)</f>
        <v>0</v>
      </c>
      <c r="BH164" s="212">
        <f>IF(N164="sníž. přenesená",J164,0)</f>
        <v>0</v>
      </c>
      <c r="BI164" s="212">
        <f>IF(N164="nulová",J164,0)</f>
        <v>0</v>
      </c>
      <c r="BJ164" s="23" t="s">
        <v>24</v>
      </c>
      <c r="BK164" s="212">
        <f>ROUND(I164*H164,2)</f>
        <v>0</v>
      </c>
      <c r="BL164" s="23" t="s">
        <v>171</v>
      </c>
      <c r="BM164" s="23" t="s">
        <v>944</v>
      </c>
    </row>
    <row r="165" spans="2:65" s="1" customFormat="1" ht="22.5" customHeight="1">
      <c r="B165" s="40"/>
      <c r="C165" s="213" t="s">
        <v>738</v>
      </c>
      <c r="D165" s="213" t="s">
        <v>224</v>
      </c>
      <c r="E165" s="214" t="s">
        <v>945</v>
      </c>
      <c r="F165" s="215" t="s">
        <v>946</v>
      </c>
      <c r="G165" s="216" t="s">
        <v>333</v>
      </c>
      <c r="H165" s="217">
        <v>1</v>
      </c>
      <c r="I165" s="218"/>
      <c r="J165" s="219">
        <f>ROUND(I165*H165,2)</f>
        <v>0</v>
      </c>
      <c r="K165" s="215" t="s">
        <v>22</v>
      </c>
      <c r="L165" s="220"/>
      <c r="M165" s="221" t="s">
        <v>22</v>
      </c>
      <c r="N165" s="222" t="s">
        <v>46</v>
      </c>
      <c r="O165" s="41"/>
      <c r="P165" s="210">
        <f>O165*H165</f>
        <v>0</v>
      </c>
      <c r="Q165" s="210">
        <v>2E-3</v>
      </c>
      <c r="R165" s="210">
        <f>Q165*H165</f>
        <v>2E-3</v>
      </c>
      <c r="S165" s="210">
        <v>0</v>
      </c>
      <c r="T165" s="211">
        <f>S165*H165</f>
        <v>0</v>
      </c>
      <c r="AR165" s="23" t="s">
        <v>197</v>
      </c>
      <c r="AT165" s="23" t="s">
        <v>224</v>
      </c>
      <c r="AU165" s="23" t="s">
        <v>84</v>
      </c>
      <c r="AY165" s="23" t="s">
        <v>165</v>
      </c>
      <c r="BE165" s="212">
        <f>IF(N165="základní",J165,0)</f>
        <v>0</v>
      </c>
      <c r="BF165" s="212">
        <f>IF(N165="snížená",J165,0)</f>
        <v>0</v>
      </c>
      <c r="BG165" s="212">
        <f>IF(N165="zákl. přenesená",J165,0)</f>
        <v>0</v>
      </c>
      <c r="BH165" s="212">
        <f>IF(N165="sníž. přenesená",J165,0)</f>
        <v>0</v>
      </c>
      <c r="BI165" s="212">
        <f>IF(N165="nulová",J165,0)</f>
        <v>0</v>
      </c>
      <c r="BJ165" s="23" t="s">
        <v>24</v>
      </c>
      <c r="BK165" s="212">
        <f>ROUND(I165*H165,2)</f>
        <v>0</v>
      </c>
      <c r="BL165" s="23" t="s">
        <v>171</v>
      </c>
      <c r="BM165" s="23" t="s">
        <v>947</v>
      </c>
    </row>
    <row r="166" spans="2:65" s="1" customFormat="1" ht="22.5" customHeight="1">
      <c r="B166" s="40"/>
      <c r="C166" s="213" t="s">
        <v>743</v>
      </c>
      <c r="D166" s="213" t="s">
        <v>224</v>
      </c>
      <c r="E166" s="214" t="s">
        <v>948</v>
      </c>
      <c r="F166" s="215" t="s">
        <v>949</v>
      </c>
      <c r="G166" s="216" t="s">
        <v>333</v>
      </c>
      <c r="H166" s="217">
        <v>1</v>
      </c>
      <c r="I166" s="218"/>
      <c r="J166" s="219">
        <f>ROUND(I166*H166,2)</f>
        <v>0</v>
      </c>
      <c r="K166" s="215" t="s">
        <v>22</v>
      </c>
      <c r="L166" s="220"/>
      <c r="M166" s="221" t="s">
        <v>22</v>
      </c>
      <c r="N166" s="222" t="s">
        <v>46</v>
      </c>
      <c r="O166" s="41"/>
      <c r="P166" s="210">
        <f>O166*H166</f>
        <v>0</v>
      </c>
      <c r="Q166" s="210">
        <v>2E-3</v>
      </c>
      <c r="R166" s="210">
        <f>Q166*H166</f>
        <v>2E-3</v>
      </c>
      <c r="S166" s="210">
        <v>0</v>
      </c>
      <c r="T166" s="211">
        <f>S166*H166</f>
        <v>0</v>
      </c>
      <c r="AR166" s="23" t="s">
        <v>197</v>
      </c>
      <c r="AT166" s="23" t="s">
        <v>224</v>
      </c>
      <c r="AU166" s="23" t="s">
        <v>84</v>
      </c>
      <c r="AY166" s="23" t="s">
        <v>165</v>
      </c>
      <c r="BE166" s="212">
        <f>IF(N166="základní",J166,0)</f>
        <v>0</v>
      </c>
      <c r="BF166" s="212">
        <f>IF(N166="snížená",J166,0)</f>
        <v>0</v>
      </c>
      <c r="BG166" s="212">
        <f>IF(N166="zákl. přenesená",J166,0)</f>
        <v>0</v>
      </c>
      <c r="BH166" s="212">
        <f>IF(N166="sníž. přenesená",J166,0)</f>
        <v>0</v>
      </c>
      <c r="BI166" s="212">
        <f>IF(N166="nulová",J166,0)</f>
        <v>0</v>
      </c>
      <c r="BJ166" s="23" t="s">
        <v>24</v>
      </c>
      <c r="BK166" s="212">
        <f>ROUND(I166*H166,2)</f>
        <v>0</v>
      </c>
      <c r="BL166" s="23" t="s">
        <v>171</v>
      </c>
      <c r="BM166" s="23" t="s">
        <v>950</v>
      </c>
    </row>
    <row r="167" spans="2:65" s="11" customFormat="1" ht="29.85" customHeight="1">
      <c r="B167" s="184"/>
      <c r="C167" s="185"/>
      <c r="D167" s="198" t="s">
        <v>74</v>
      </c>
      <c r="E167" s="199" t="s">
        <v>201</v>
      </c>
      <c r="F167" s="199" t="s">
        <v>538</v>
      </c>
      <c r="G167" s="185"/>
      <c r="H167" s="185"/>
      <c r="I167" s="188"/>
      <c r="J167" s="200">
        <f>BK167</f>
        <v>0</v>
      </c>
      <c r="K167" s="185"/>
      <c r="L167" s="190"/>
      <c r="M167" s="191"/>
      <c r="N167" s="192"/>
      <c r="O167" s="192"/>
      <c r="P167" s="193">
        <f>SUM(P168:P175)</f>
        <v>0</v>
      </c>
      <c r="Q167" s="192"/>
      <c r="R167" s="193">
        <f>SUM(R168:R175)</f>
        <v>0.3323316</v>
      </c>
      <c r="S167" s="192"/>
      <c r="T167" s="194">
        <f>SUM(T168:T175)</f>
        <v>0.37870000000000004</v>
      </c>
      <c r="AR167" s="195" t="s">
        <v>24</v>
      </c>
      <c r="AT167" s="196" t="s">
        <v>74</v>
      </c>
      <c r="AU167" s="196" t="s">
        <v>24</v>
      </c>
      <c r="AY167" s="195" t="s">
        <v>165</v>
      </c>
      <c r="BK167" s="197">
        <f>SUM(BK168:BK175)</f>
        <v>0</v>
      </c>
    </row>
    <row r="168" spans="2:65" s="1" customFormat="1" ht="22.5" customHeight="1">
      <c r="B168" s="40"/>
      <c r="C168" s="201" t="s">
        <v>355</v>
      </c>
      <c r="D168" s="201" t="s">
        <v>167</v>
      </c>
      <c r="E168" s="202" t="s">
        <v>356</v>
      </c>
      <c r="F168" s="203" t="s">
        <v>357</v>
      </c>
      <c r="G168" s="204" t="s">
        <v>170</v>
      </c>
      <c r="H168" s="205">
        <v>438.8</v>
      </c>
      <c r="I168" s="206"/>
      <c r="J168" s="207">
        <f>ROUND(I168*H168,2)</f>
        <v>0</v>
      </c>
      <c r="K168" s="203" t="s">
        <v>240</v>
      </c>
      <c r="L168" s="60"/>
      <c r="M168" s="208" t="s">
        <v>22</v>
      </c>
      <c r="N168" s="209" t="s">
        <v>46</v>
      </c>
      <c r="O168" s="41"/>
      <c r="P168" s="210">
        <f>O168*H168</f>
        <v>0</v>
      </c>
      <c r="Q168" s="210">
        <v>4.6999999999999999E-4</v>
      </c>
      <c r="R168" s="210">
        <f>Q168*H168</f>
        <v>0.206236</v>
      </c>
      <c r="S168" s="210">
        <v>0</v>
      </c>
      <c r="T168" s="211">
        <f>S168*H168</f>
        <v>0</v>
      </c>
      <c r="AR168" s="23" t="s">
        <v>171</v>
      </c>
      <c r="AT168" s="23" t="s">
        <v>167</v>
      </c>
      <c r="AU168" s="23" t="s">
        <v>84</v>
      </c>
      <c r="AY168" s="23" t="s">
        <v>165</v>
      </c>
      <c r="BE168" s="212">
        <f>IF(N168="základní",J168,0)</f>
        <v>0</v>
      </c>
      <c r="BF168" s="212">
        <f>IF(N168="snížená",J168,0)</f>
        <v>0</v>
      </c>
      <c r="BG168" s="212">
        <f>IF(N168="zákl. přenesená",J168,0)</f>
        <v>0</v>
      </c>
      <c r="BH168" s="212">
        <f>IF(N168="sníž. přenesená",J168,0)</f>
        <v>0</v>
      </c>
      <c r="BI168" s="212">
        <f>IF(N168="nulová",J168,0)</f>
        <v>0</v>
      </c>
      <c r="BJ168" s="23" t="s">
        <v>24</v>
      </c>
      <c r="BK168" s="212">
        <f>ROUND(I168*H168,2)</f>
        <v>0</v>
      </c>
      <c r="BL168" s="23" t="s">
        <v>171</v>
      </c>
      <c r="BM168" s="23" t="s">
        <v>951</v>
      </c>
    </row>
    <row r="169" spans="2:65" s="1" customFormat="1" ht="22.5" customHeight="1">
      <c r="B169" s="40"/>
      <c r="C169" s="201" t="s">
        <v>359</v>
      </c>
      <c r="D169" s="201" t="s">
        <v>167</v>
      </c>
      <c r="E169" s="202" t="s">
        <v>539</v>
      </c>
      <c r="F169" s="203" t="s">
        <v>540</v>
      </c>
      <c r="G169" s="204" t="s">
        <v>170</v>
      </c>
      <c r="H169" s="205">
        <v>219.44</v>
      </c>
      <c r="I169" s="206"/>
      <c r="J169" s="207">
        <f>ROUND(I169*H169,2)</f>
        <v>0</v>
      </c>
      <c r="K169" s="203" t="s">
        <v>240</v>
      </c>
      <c r="L169" s="60"/>
      <c r="M169" s="208" t="s">
        <v>22</v>
      </c>
      <c r="N169" s="209" t="s">
        <v>46</v>
      </c>
      <c r="O169" s="41"/>
      <c r="P169" s="210">
        <f>O169*H169</f>
        <v>0</v>
      </c>
      <c r="Q169" s="210">
        <v>4.0000000000000003E-5</v>
      </c>
      <c r="R169" s="210">
        <f>Q169*H169</f>
        <v>8.7776E-3</v>
      </c>
      <c r="S169" s="210">
        <v>0</v>
      </c>
      <c r="T169" s="211">
        <f>S169*H169</f>
        <v>0</v>
      </c>
      <c r="AR169" s="23" t="s">
        <v>171</v>
      </c>
      <c r="AT169" s="23" t="s">
        <v>167</v>
      </c>
      <c r="AU169" s="23" t="s">
        <v>84</v>
      </c>
      <c r="AY169" s="23" t="s">
        <v>165</v>
      </c>
      <c r="BE169" s="212">
        <f>IF(N169="základní",J169,0)</f>
        <v>0</v>
      </c>
      <c r="BF169" s="212">
        <f>IF(N169="snížená",J169,0)</f>
        <v>0</v>
      </c>
      <c r="BG169" s="212">
        <f>IF(N169="zákl. přenesená",J169,0)</f>
        <v>0</v>
      </c>
      <c r="BH169" s="212">
        <f>IF(N169="sníž. přenesená",J169,0)</f>
        <v>0</v>
      </c>
      <c r="BI169" s="212">
        <f>IF(N169="nulová",J169,0)</f>
        <v>0</v>
      </c>
      <c r="BJ169" s="23" t="s">
        <v>24</v>
      </c>
      <c r="BK169" s="212">
        <f>ROUND(I169*H169,2)</f>
        <v>0</v>
      </c>
      <c r="BL169" s="23" t="s">
        <v>171</v>
      </c>
      <c r="BM169" s="23" t="s">
        <v>952</v>
      </c>
    </row>
    <row r="170" spans="2:65" s="1" customFormat="1" ht="22.5" customHeight="1">
      <c r="B170" s="40"/>
      <c r="C170" s="201" t="s">
        <v>363</v>
      </c>
      <c r="D170" s="201" t="s">
        <v>167</v>
      </c>
      <c r="E170" s="202" t="s">
        <v>953</v>
      </c>
      <c r="F170" s="203" t="s">
        <v>954</v>
      </c>
      <c r="G170" s="204" t="s">
        <v>22</v>
      </c>
      <c r="H170" s="205">
        <v>504</v>
      </c>
      <c r="I170" s="206"/>
      <c r="J170" s="207">
        <f>ROUND(I170*H170,2)</f>
        <v>0</v>
      </c>
      <c r="K170" s="203" t="s">
        <v>22</v>
      </c>
      <c r="L170" s="60"/>
      <c r="M170" s="208" t="s">
        <v>22</v>
      </c>
      <c r="N170" s="209" t="s">
        <v>46</v>
      </c>
      <c r="O170" s="41"/>
      <c r="P170" s="210">
        <f>O170*H170</f>
        <v>0</v>
      </c>
      <c r="Q170" s="210">
        <v>0</v>
      </c>
      <c r="R170" s="210">
        <f>Q170*H170</f>
        <v>0</v>
      </c>
      <c r="S170" s="210">
        <v>0</v>
      </c>
      <c r="T170" s="211">
        <f>S170*H170</f>
        <v>0</v>
      </c>
      <c r="AR170" s="23" t="s">
        <v>171</v>
      </c>
      <c r="AT170" s="23" t="s">
        <v>167</v>
      </c>
      <c r="AU170" s="23" t="s">
        <v>84</v>
      </c>
      <c r="AY170" s="23" t="s">
        <v>165</v>
      </c>
      <c r="BE170" s="212">
        <f>IF(N170="základní",J170,0)</f>
        <v>0</v>
      </c>
      <c r="BF170" s="212">
        <f>IF(N170="snížená",J170,0)</f>
        <v>0</v>
      </c>
      <c r="BG170" s="212">
        <f>IF(N170="zákl. přenesená",J170,0)</f>
        <v>0</v>
      </c>
      <c r="BH170" s="212">
        <f>IF(N170="sníž. přenesená",J170,0)</f>
        <v>0</v>
      </c>
      <c r="BI170" s="212">
        <f>IF(N170="nulová",J170,0)</f>
        <v>0</v>
      </c>
      <c r="BJ170" s="23" t="s">
        <v>24</v>
      </c>
      <c r="BK170" s="212">
        <f>ROUND(I170*H170,2)</f>
        <v>0</v>
      </c>
      <c r="BL170" s="23" t="s">
        <v>171</v>
      </c>
      <c r="BM170" s="23" t="s">
        <v>955</v>
      </c>
    </row>
    <row r="171" spans="2:65" s="1" customFormat="1" ht="22.5" customHeight="1">
      <c r="B171" s="40"/>
      <c r="C171" s="201" t="s">
        <v>367</v>
      </c>
      <c r="D171" s="201" t="s">
        <v>167</v>
      </c>
      <c r="E171" s="202" t="s">
        <v>550</v>
      </c>
      <c r="F171" s="203" t="s">
        <v>551</v>
      </c>
      <c r="G171" s="204" t="s">
        <v>170</v>
      </c>
      <c r="H171" s="205">
        <v>69.3</v>
      </c>
      <c r="I171" s="206"/>
      <c r="J171" s="207">
        <f>ROUND(I171*H171,2)</f>
        <v>0</v>
      </c>
      <c r="K171" s="203" t="s">
        <v>240</v>
      </c>
      <c r="L171" s="60"/>
      <c r="M171" s="208" t="s">
        <v>22</v>
      </c>
      <c r="N171" s="209" t="s">
        <v>46</v>
      </c>
      <c r="O171" s="41"/>
      <c r="P171" s="210">
        <f>O171*H171</f>
        <v>0</v>
      </c>
      <c r="Q171" s="210">
        <v>1.58E-3</v>
      </c>
      <c r="R171" s="210">
        <f>Q171*H171</f>
        <v>0.10949399999999999</v>
      </c>
      <c r="S171" s="210">
        <v>0</v>
      </c>
      <c r="T171" s="211">
        <f>S171*H171</f>
        <v>0</v>
      </c>
      <c r="AR171" s="23" t="s">
        <v>171</v>
      </c>
      <c r="AT171" s="23" t="s">
        <v>167</v>
      </c>
      <c r="AU171" s="23" t="s">
        <v>84</v>
      </c>
      <c r="AY171" s="23" t="s">
        <v>165</v>
      </c>
      <c r="BE171" s="212">
        <f>IF(N171="základní",J171,0)</f>
        <v>0</v>
      </c>
      <c r="BF171" s="212">
        <f>IF(N171="snížená",J171,0)</f>
        <v>0</v>
      </c>
      <c r="BG171" s="212">
        <f>IF(N171="zákl. přenesená",J171,0)</f>
        <v>0</v>
      </c>
      <c r="BH171" s="212">
        <f>IF(N171="sníž. přenesená",J171,0)</f>
        <v>0</v>
      </c>
      <c r="BI171" s="212">
        <f>IF(N171="nulová",J171,0)</f>
        <v>0</v>
      </c>
      <c r="BJ171" s="23" t="s">
        <v>24</v>
      </c>
      <c r="BK171" s="212">
        <f>ROUND(I171*H171,2)</f>
        <v>0</v>
      </c>
      <c r="BL171" s="23" t="s">
        <v>171</v>
      </c>
      <c r="BM171" s="23" t="s">
        <v>956</v>
      </c>
    </row>
    <row r="172" spans="2:65" s="12" customFormat="1" ht="13.5">
      <c r="B172" s="227"/>
      <c r="C172" s="228"/>
      <c r="D172" s="229" t="s">
        <v>408</v>
      </c>
      <c r="E172" s="230" t="s">
        <v>22</v>
      </c>
      <c r="F172" s="231" t="s">
        <v>957</v>
      </c>
      <c r="G172" s="228"/>
      <c r="H172" s="232">
        <v>69.3</v>
      </c>
      <c r="I172" s="233"/>
      <c r="J172" s="228"/>
      <c r="K172" s="228"/>
      <c r="L172" s="234"/>
      <c r="M172" s="235"/>
      <c r="N172" s="236"/>
      <c r="O172" s="236"/>
      <c r="P172" s="236"/>
      <c r="Q172" s="236"/>
      <c r="R172" s="236"/>
      <c r="S172" s="236"/>
      <c r="T172" s="237"/>
      <c r="AT172" s="238" t="s">
        <v>408</v>
      </c>
      <c r="AU172" s="238" t="s">
        <v>84</v>
      </c>
      <c r="AV172" s="12" t="s">
        <v>84</v>
      </c>
      <c r="AW172" s="12" t="s">
        <v>39</v>
      </c>
      <c r="AX172" s="12" t="s">
        <v>24</v>
      </c>
      <c r="AY172" s="238" t="s">
        <v>165</v>
      </c>
    </row>
    <row r="173" spans="2:65" s="1" customFormat="1" ht="22.5" customHeight="1">
      <c r="B173" s="40"/>
      <c r="C173" s="201" t="s">
        <v>373</v>
      </c>
      <c r="D173" s="201" t="s">
        <v>167</v>
      </c>
      <c r="E173" s="202" t="s">
        <v>573</v>
      </c>
      <c r="F173" s="203" t="s">
        <v>574</v>
      </c>
      <c r="G173" s="204" t="s">
        <v>190</v>
      </c>
      <c r="H173" s="205">
        <v>2.1</v>
      </c>
      <c r="I173" s="206"/>
      <c r="J173" s="207">
        <f>ROUND(I173*H173,2)</f>
        <v>0</v>
      </c>
      <c r="K173" s="203" t="s">
        <v>240</v>
      </c>
      <c r="L173" s="60"/>
      <c r="M173" s="208" t="s">
        <v>22</v>
      </c>
      <c r="N173" s="209" t="s">
        <v>46</v>
      </c>
      <c r="O173" s="41"/>
      <c r="P173" s="210">
        <f>O173*H173</f>
        <v>0</v>
      </c>
      <c r="Q173" s="210">
        <v>9.6000000000000002E-4</v>
      </c>
      <c r="R173" s="210">
        <f>Q173*H173</f>
        <v>2.016E-3</v>
      </c>
      <c r="S173" s="210">
        <v>3.1E-2</v>
      </c>
      <c r="T173" s="211">
        <f>S173*H173</f>
        <v>6.5100000000000005E-2</v>
      </c>
      <c r="AR173" s="23" t="s">
        <v>171</v>
      </c>
      <c r="AT173" s="23" t="s">
        <v>167</v>
      </c>
      <c r="AU173" s="23" t="s">
        <v>84</v>
      </c>
      <c r="AY173" s="23" t="s">
        <v>165</v>
      </c>
      <c r="BE173" s="212">
        <f>IF(N173="základní",J173,0)</f>
        <v>0</v>
      </c>
      <c r="BF173" s="212">
        <f>IF(N173="snížená",J173,0)</f>
        <v>0</v>
      </c>
      <c r="BG173" s="212">
        <f>IF(N173="zákl. přenesená",J173,0)</f>
        <v>0</v>
      </c>
      <c r="BH173" s="212">
        <f>IF(N173="sníž. přenesená",J173,0)</f>
        <v>0</v>
      </c>
      <c r="BI173" s="212">
        <f>IF(N173="nulová",J173,0)</f>
        <v>0</v>
      </c>
      <c r="BJ173" s="23" t="s">
        <v>24</v>
      </c>
      <c r="BK173" s="212">
        <f>ROUND(I173*H173,2)</f>
        <v>0</v>
      </c>
      <c r="BL173" s="23" t="s">
        <v>171</v>
      </c>
      <c r="BM173" s="23" t="s">
        <v>958</v>
      </c>
    </row>
    <row r="174" spans="2:65" s="1" customFormat="1" ht="22.5" customHeight="1">
      <c r="B174" s="40"/>
      <c r="C174" s="201" t="s">
        <v>377</v>
      </c>
      <c r="D174" s="201" t="s">
        <v>167</v>
      </c>
      <c r="E174" s="202" t="s">
        <v>581</v>
      </c>
      <c r="F174" s="203" t="s">
        <v>582</v>
      </c>
      <c r="G174" s="204" t="s">
        <v>190</v>
      </c>
      <c r="H174" s="205">
        <v>1.6</v>
      </c>
      <c r="I174" s="206"/>
      <c r="J174" s="207">
        <f>ROUND(I174*H174,2)</f>
        <v>0</v>
      </c>
      <c r="K174" s="203" t="s">
        <v>240</v>
      </c>
      <c r="L174" s="60"/>
      <c r="M174" s="208" t="s">
        <v>22</v>
      </c>
      <c r="N174" s="209" t="s">
        <v>46</v>
      </c>
      <c r="O174" s="41"/>
      <c r="P174" s="210">
        <f>O174*H174</f>
        <v>0</v>
      </c>
      <c r="Q174" s="210">
        <v>3.63E-3</v>
      </c>
      <c r="R174" s="210">
        <f>Q174*H174</f>
        <v>5.8080000000000007E-3</v>
      </c>
      <c r="S174" s="210">
        <v>0.19600000000000001</v>
      </c>
      <c r="T174" s="211">
        <f>S174*H174</f>
        <v>0.31360000000000005</v>
      </c>
      <c r="AR174" s="23" t="s">
        <v>171</v>
      </c>
      <c r="AT174" s="23" t="s">
        <v>167</v>
      </c>
      <c r="AU174" s="23" t="s">
        <v>84</v>
      </c>
      <c r="AY174" s="23" t="s">
        <v>165</v>
      </c>
      <c r="BE174" s="212">
        <f>IF(N174="základní",J174,0)</f>
        <v>0</v>
      </c>
      <c r="BF174" s="212">
        <f>IF(N174="snížená",J174,0)</f>
        <v>0</v>
      </c>
      <c r="BG174" s="212">
        <f>IF(N174="zákl. přenesená",J174,0)</f>
        <v>0</v>
      </c>
      <c r="BH174" s="212">
        <f>IF(N174="sníž. přenesená",J174,0)</f>
        <v>0</v>
      </c>
      <c r="BI174" s="212">
        <f>IF(N174="nulová",J174,0)</f>
        <v>0</v>
      </c>
      <c r="BJ174" s="23" t="s">
        <v>24</v>
      </c>
      <c r="BK174" s="212">
        <f>ROUND(I174*H174,2)</f>
        <v>0</v>
      </c>
      <c r="BL174" s="23" t="s">
        <v>171</v>
      </c>
      <c r="BM174" s="23" t="s">
        <v>959</v>
      </c>
    </row>
    <row r="175" spans="2:65" s="12" customFormat="1" ht="13.5">
      <c r="B175" s="227"/>
      <c r="C175" s="228"/>
      <c r="D175" s="239" t="s">
        <v>408</v>
      </c>
      <c r="E175" s="240" t="s">
        <v>22</v>
      </c>
      <c r="F175" s="241" t="s">
        <v>960</v>
      </c>
      <c r="G175" s="228"/>
      <c r="H175" s="242">
        <v>1.6</v>
      </c>
      <c r="I175" s="233"/>
      <c r="J175" s="228"/>
      <c r="K175" s="228"/>
      <c r="L175" s="234"/>
      <c r="M175" s="235"/>
      <c r="N175" s="236"/>
      <c r="O175" s="236"/>
      <c r="P175" s="236"/>
      <c r="Q175" s="236"/>
      <c r="R175" s="236"/>
      <c r="S175" s="236"/>
      <c r="T175" s="237"/>
      <c r="AT175" s="238" t="s">
        <v>408</v>
      </c>
      <c r="AU175" s="238" t="s">
        <v>84</v>
      </c>
      <c r="AV175" s="12" t="s">
        <v>84</v>
      </c>
      <c r="AW175" s="12" t="s">
        <v>39</v>
      </c>
      <c r="AX175" s="12" t="s">
        <v>24</v>
      </c>
      <c r="AY175" s="238" t="s">
        <v>165</v>
      </c>
    </row>
    <row r="176" spans="2:65" s="11" customFormat="1" ht="29.85" customHeight="1">
      <c r="B176" s="184"/>
      <c r="C176" s="185"/>
      <c r="D176" s="198" t="s">
        <v>74</v>
      </c>
      <c r="E176" s="199" t="s">
        <v>961</v>
      </c>
      <c r="F176" s="199" t="s">
        <v>671</v>
      </c>
      <c r="G176" s="185"/>
      <c r="H176" s="185"/>
      <c r="I176" s="188"/>
      <c r="J176" s="200">
        <f>BK176</f>
        <v>0</v>
      </c>
      <c r="K176" s="185"/>
      <c r="L176" s="190"/>
      <c r="M176" s="191"/>
      <c r="N176" s="192"/>
      <c r="O176" s="192"/>
      <c r="P176" s="193">
        <f>P177</f>
        <v>0</v>
      </c>
      <c r="Q176" s="192"/>
      <c r="R176" s="193">
        <f>R177</f>
        <v>0</v>
      </c>
      <c r="S176" s="192"/>
      <c r="T176" s="194">
        <f>T177</f>
        <v>0</v>
      </c>
      <c r="AR176" s="195" t="s">
        <v>24</v>
      </c>
      <c r="AT176" s="196" t="s">
        <v>74</v>
      </c>
      <c r="AU176" s="196" t="s">
        <v>24</v>
      </c>
      <c r="AY176" s="195" t="s">
        <v>165</v>
      </c>
      <c r="BK176" s="197">
        <f>BK177</f>
        <v>0</v>
      </c>
    </row>
    <row r="177" spans="2:65" s="1" customFormat="1" ht="44.25" customHeight="1">
      <c r="B177" s="40"/>
      <c r="C177" s="201" t="s">
        <v>707</v>
      </c>
      <c r="D177" s="201" t="s">
        <v>167</v>
      </c>
      <c r="E177" s="202" t="s">
        <v>962</v>
      </c>
      <c r="F177" s="203" t="s">
        <v>963</v>
      </c>
      <c r="G177" s="204" t="s">
        <v>227</v>
      </c>
      <c r="H177" s="205">
        <v>213.01</v>
      </c>
      <c r="I177" s="206"/>
      <c r="J177" s="207">
        <f>ROUND(I177*H177,2)</f>
        <v>0</v>
      </c>
      <c r="K177" s="203" t="s">
        <v>22</v>
      </c>
      <c r="L177" s="60"/>
      <c r="M177" s="208" t="s">
        <v>22</v>
      </c>
      <c r="N177" s="209" t="s">
        <v>46</v>
      </c>
      <c r="O177" s="41"/>
      <c r="P177" s="210">
        <f>O177*H177</f>
        <v>0</v>
      </c>
      <c r="Q177" s="210">
        <v>0</v>
      </c>
      <c r="R177" s="210">
        <f>Q177*H177</f>
        <v>0</v>
      </c>
      <c r="S177" s="210">
        <v>0</v>
      </c>
      <c r="T177" s="211">
        <f>S177*H177</f>
        <v>0</v>
      </c>
      <c r="AR177" s="23" t="s">
        <v>171</v>
      </c>
      <c r="AT177" s="23" t="s">
        <v>167</v>
      </c>
      <c r="AU177" s="23" t="s">
        <v>84</v>
      </c>
      <c r="AY177" s="23" t="s">
        <v>165</v>
      </c>
      <c r="BE177" s="212">
        <f>IF(N177="základní",J177,0)</f>
        <v>0</v>
      </c>
      <c r="BF177" s="212">
        <f>IF(N177="snížená",J177,0)</f>
        <v>0</v>
      </c>
      <c r="BG177" s="212">
        <f>IF(N177="zákl. přenesená",J177,0)</f>
        <v>0</v>
      </c>
      <c r="BH177" s="212">
        <f>IF(N177="sníž. přenesená",J177,0)</f>
        <v>0</v>
      </c>
      <c r="BI177" s="212">
        <f>IF(N177="nulová",J177,0)</f>
        <v>0</v>
      </c>
      <c r="BJ177" s="23" t="s">
        <v>24</v>
      </c>
      <c r="BK177" s="212">
        <f>ROUND(I177*H177,2)</f>
        <v>0</v>
      </c>
      <c r="BL177" s="23" t="s">
        <v>171</v>
      </c>
      <c r="BM177" s="23" t="s">
        <v>964</v>
      </c>
    </row>
    <row r="178" spans="2:65" s="11" customFormat="1" ht="29.85" customHeight="1">
      <c r="B178" s="184"/>
      <c r="C178" s="185"/>
      <c r="D178" s="198" t="s">
        <v>74</v>
      </c>
      <c r="E178" s="199" t="s">
        <v>385</v>
      </c>
      <c r="F178" s="199" t="s">
        <v>671</v>
      </c>
      <c r="G178" s="185"/>
      <c r="H178" s="185"/>
      <c r="I178" s="188"/>
      <c r="J178" s="200">
        <f>BK178</f>
        <v>0</v>
      </c>
      <c r="K178" s="185"/>
      <c r="L178" s="190"/>
      <c r="M178" s="191"/>
      <c r="N178" s="192"/>
      <c r="O178" s="192"/>
      <c r="P178" s="193">
        <f>P179</f>
        <v>0</v>
      </c>
      <c r="Q178" s="192"/>
      <c r="R178" s="193">
        <f>R179</f>
        <v>0</v>
      </c>
      <c r="S178" s="192"/>
      <c r="T178" s="194">
        <f>T179</f>
        <v>0</v>
      </c>
      <c r="AR178" s="195" t="s">
        <v>24</v>
      </c>
      <c r="AT178" s="196" t="s">
        <v>74</v>
      </c>
      <c r="AU178" s="196" t="s">
        <v>24</v>
      </c>
      <c r="AY178" s="195" t="s">
        <v>165</v>
      </c>
      <c r="BK178" s="197">
        <f>BK179</f>
        <v>0</v>
      </c>
    </row>
    <row r="179" spans="2:65" s="1" customFormat="1" ht="22.5" customHeight="1">
      <c r="B179" s="40"/>
      <c r="C179" s="201" t="s">
        <v>381</v>
      </c>
      <c r="D179" s="201" t="s">
        <v>167</v>
      </c>
      <c r="E179" s="202" t="s">
        <v>673</v>
      </c>
      <c r="F179" s="203" t="s">
        <v>674</v>
      </c>
      <c r="G179" s="204" t="s">
        <v>227</v>
      </c>
      <c r="H179" s="205">
        <v>1448.4</v>
      </c>
      <c r="I179" s="206"/>
      <c r="J179" s="207">
        <f>ROUND(I179*H179,2)</f>
        <v>0</v>
      </c>
      <c r="K179" s="203" t="s">
        <v>240</v>
      </c>
      <c r="L179" s="60"/>
      <c r="M179" s="208" t="s">
        <v>22</v>
      </c>
      <c r="N179" s="209" t="s">
        <v>46</v>
      </c>
      <c r="O179" s="41"/>
      <c r="P179" s="210">
        <f>O179*H179</f>
        <v>0</v>
      </c>
      <c r="Q179" s="210">
        <v>0</v>
      </c>
      <c r="R179" s="210">
        <f>Q179*H179</f>
        <v>0</v>
      </c>
      <c r="S179" s="210">
        <v>0</v>
      </c>
      <c r="T179" s="211">
        <f>S179*H179</f>
        <v>0</v>
      </c>
      <c r="AR179" s="23" t="s">
        <v>171</v>
      </c>
      <c r="AT179" s="23" t="s">
        <v>167</v>
      </c>
      <c r="AU179" s="23" t="s">
        <v>84</v>
      </c>
      <c r="AY179" s="23" t="s">
        <v>165</v>
      </c>
      <c r="BE179" s="212">
        <f>IF(N179="základní",J179,0)</f>
        <v>0</v>
      </c>
      <c r="BF179" s="212">
        <f>IF(N179="snížená",J179,0)</f>
        <v>0</v>
      </c>
      <c r="BG179" s="212">
        <f>IF(N179="zákl. přenesená",J179,0)</f>
        <v>0</v>
      </c>
      <c r="BH179" s="212">
        <f>IF(N179="sníž. přenesená",J179,0)</f>
        <v>0</v>
      </c>
      <c r="BI179" s="212">
        <f>IF(N179="nulová",J179,0)</f>
        <v>0</v>
      </c>
      <c r="BJ179" s="23" t="s">
        <v>24</v>
      </c>
      <c r="BK179" s="212">
        <f>ROUND(I179*H179,2)</f>
        <v>0</v>
      </c>
      <c r="BL179" s="23" t="s">
        <v>171</v>
      </c>
      <c r="BM179" s="23" t="s">
        <v>965</v>
      </c>
    </row>
    <row r="180" spans="2:65" s="11" customFormat="1" ht="37.35" customHeight="1">
      <c r="B180" s="184"/>
      <c r="C180" s="185"/>
      <c r="D180" s="186" t="s">
        <v>74</v>
      </c>
      <c r="E180" s="187" t="s">
        <v>676</v>
      </c>
      <c r="F180" s="187" t="s">
        <v>677</v>
      </c>
      <c r="G180" s="185"/>
      <c r="H180" s="185"/>
      <c r="I180" s="188"/>
      <c r="J180" s="189">
        <f>BK180</f>
        <v>0</v>
      </c>
      <c r="K180" s="185"/>
      <c r="L180" s="190"/>
      <c r="M180" s="191"/>
      <c r="N180" s="192"/>
      <c r="O180" s="192"/>
      <c r="P180" s="193">
        <f>P181+P191</f>
        <v>0</v>
      </c>
      <c r="Q180" s="192"/>
      <c r="R180" s="193">
        <f>R181+R191</f>
        <v>4.3615721000000001</v>
      </c>
      <c r="S180" s="192"/>
      <c r="T180" s="194">
        <f>T181+T191</f>
        <v>0</v>
      </c>
      <c r="AR180" s="195" t="s">
        <v>84</v>
      </c>
      <c r="AT180" s="196" t="s">
        <v>74</v>
      </c>
      <c r="AU180" s="196" t="s">
        <v>75</v>
      </c>
      <c r="AY180" s="195" t="s">
        <v>165</v>
      </c>
      <c r="BK180" s="197">
        <f>BK181+BK191</f>
        <v>0</v>
      </c>
    </row>
    <row r="181" spans="2:65" s="11" customFormat="1" ht="19.899999999999999" customHeight="1">
      <c r="B181" s="184"/>
      <c r="C181" s="185"/>
      <c r="D181" s="198" t="s">
        <v>74</v>
      </c>
      <c r="E181" s="199" t="s">
        <v>966</v>
      </c>
      <c r="F181" s="199" t="s">
        <v>967</v>
      </c>
      <c r="G181" s="185"/>
      <c r="H181" s="185"/>
      <c r="I181" s="188"/>
      <c r="J181" s="200">
        <f>BK181</f>
        <v>0</v>
      </c>
      <c r="K181" s="185"/>
      <c r="L181" s="190"/>
      <c r="M181" s="191"/>
      <c r="N181" s="192"/>
      <c r="O181" s="192"/>
      <c r="P181" s="193">
        <f>SUM(P182:P190)</f>
        <v>0</v>
      </c>
      <c r="Q181" s="192"/>
      <c r="R181" s="193">
        <f>SUM(R182:R190)</f>
        <v>4.3615721000000001</v>
      </c>
      <c r="S181" s="192"/>
      <c r="T181" s="194">
        <f>SUM(T182:T190)</f>
        <v>0</v>
      </c>
      <c r="AR181" s="195" t="s">
        <v>84</v>
      </c>
      <c r="AT181" s="196" t="s">
        <v>74</v>
      </c>
      <c r="AU181" s="196" t="s">
        <v>24</v>
      </c>
      <c r="AY181" s="195" t="s">
        <v>165</v>
      </c>
      <c r="BK181" s="197">
        <f>SUM(BK182:BK190)</f>
        <v>0</v>
      </c>
    </row>
    <row r="182" spans="2:65" s="1" customFormat="1" ht="22.5" customHeight="1">
      <c r="B182" s="40"/>
      <c r="C182" s="201" t="s">
        <v>387</v>
      </c>
      <c r="D182" s="201" t="s">
        <v>167</v>
      </c>
      <c r="E182" s="202" t="s">
        <v>968</v>
      </c>
      <c r="F182" s="203" t="s">
        <v>969</v>
      </c>
      <c r="G182" s="204" t="s">
        <v>170</v>
      </c>
      <c r="H182" s="205">
        <v>295</v>
      </c>
      <c r="I182" s="206"/>
      <c r="J182" s="207">
        <f>ROUND(I182*H182,2)</f>
        <v>0</v>
      </c>
      <c r="K182" s="203" t="s">
        <v>240</v>
      </c>
      <c r="L182" s="60"/>
      <c r="M182" s="208" t="s">
        <v>22</v>
      </c>
      <c r="N182" s="209" t="s">
        <v>46</v>
      </c>
      <c r="O182" s="41"/>
      <c r="P182" s="210">
        <f>O182*H182</f>
        <v>0</v>
      </c>
      <c r="Q182" s="210">
        <v>0</v>
      </c>
      <c r="R182" s="210">
        <f>Q182*H182</f>
        <v>0</v>
      </c>
      <c r="S182" s="210">
        <v>0</v>
      </c>
      <c r="T182" s="211">
        <f>S182*H182</f>
        <v>0</v>
      </c>
      <c r="AR182" s="23" t="s">
        <v>229</v>
      </c>
      <c r="AT182" s="23" t="s">
        <v>167</v>
      </c>
      <c r="AU182" s="23" t="s">
        <v>84</v>
      </c>
      <c r="AY182" s="23" t="s">
        <v>165</v>
      </c>
      <c r="BE182" s="212">
        <f>IF(N182="základní",J182,0)</f>
        <v>0</v>
      </c>
      <c r="BF182" s="212">
        <f>IF(N182="snížená",J182,0)</f>
        <v>0</v>
      </c>
      <c r="BG182" s="212">
        <f>IF(N182="zákl. přenesená",J182,0)</f>
        <v>0</v>
      </c>
      <c r="BH182" s="212">
        <f>IF(N182="sníž. přenesená",J182,0)</f>
        <v>0</v>
      </c>
      <c r="BI182" s="212">
        <f>IF(N182="nulová",J182,0)</f>
        <v>0</v>
      </c>
      <c r="BJ182" s="23" t="s">
        <v>24</v>
      </c>
      <c r="BK182" s="212">
        <f>ROUND(I182*H182,2)</f>
        <v>0</v>
      </c>
      <c r="BL182" s="23" t="s">
        <v>229</v>
      </c>
      <c r="BM182" s="23" t="s">
        <v>970</v>
      </c>
    </row>
    <row r="183" spans="2:65" s="1" customFormat="1" ht="22.5" customHeight="1">
      <c r="B183" s="40"/>
      <c r="C183" s="213" t="s">
        <v>237</v>
      </c>
      <c r="D183" s="213" t="s">
        <v>224</v>
      </c>
      <c r="E183" s="214" t="s">
        <v>971</v>
      </c>
      <c r="F183" s="215" t="s">
        <v>972</v>
      </c>
      <c r="G183" s="216" t="s">
        <v>227</v>
      </c>
      <c r="H183" s="217">
        <v>0.10100000000000001</v>
      </c>
      <c r="I183" s="218"/>
      <c r="J183" s="219">
        <f>ROUND(I183*H183,2)</f>
        <v>0</v>
      </c>
      <c r="K183" s="215" t="s">
        <v>240</v>
      </c>
      <c r="L183" s="220"/>
      <c r="M183" s="221" t="s">
        <v>22</v>
      </c>
      <c r="N183" s="222" t="s">
        <v>46</v>
      </c>
      <c r="O183" s="41"/>
      <c r="P183" s="210">
        <f>O183*H183</f>
        <v>0</v>
      </c>
      <c r="Q183" s="210">
        <v>1</v>
      </c>
      <c r="R183" s="210">
        <f>Q183*H183</f>
        <v>0.10100000000000001</v>
      </c>
      <c r="S183" s="210">
        <v>0</v>
      </c>
      <c r="T183" s="211">
        <f>S183*H183</f>
        <v>0</v>
      </c>
      <c r="AR183" s="23" t="s">
        <v>296</v>
      </c>
      <c r="AT183" s="23" t="s">
        <v>224</v>
      </c>
      <c r="AU183" s="23" t="s">
        <v>84</v>
      </c>
      <c r="AY183" s="23" t="s">
        <v>165</v>
      </c>
      <c r="BE183" s="212">
        <f>IF(N183="základní",J183,0)</f>
        <v>0</v>
      </c>
      <c r="BF183" s="212">
        <f>IF(N183="snížená",J183,0)</f>
        <v>0</v>
      </c>
      <c r="BG183" s="212">
        <f>IF(N183="zákl. přenesená",J183,0)</f>
        <v>0</v>
      </c>
      <c r="BH183" s="212">
        <f>IF(N183="sníž. přenesená",J183,0)</f>
        <v>0</v>
      </c>
      <c r="BI183" s="212">
        <f>IF(N183="nulová",J183,0)</f>
        <v>0</v>
      </c>
      <c r="BJ183" s="23" t="s">
        <v>24</v>
      </c>
      <c r="BK183" s="212">
        <f>ROUND(I183*H183,2)</f>
        <v>0</v>
      </c>
      <c r="BL183" s="23" t="s">
        <v>229</v>
      </c>
      <c r="BM183" s="23" t="s">
        <v>973</v>
      </c>
    </row>
    <row r="184" spans="2:65" s="12" customFormat="1" ht="13.5">
      <c r="B184" s="227"/>
      <c r="C184" s="228"/>
      <c r="D184" s="229" t="s">
        <v>408</v>
      </c>
      <c r="E184" s="230" t="s">
        <v>22</v>
      </c>
      <c r="F184" s="231" t="s">
        <v>974</v>
      </c>
      <c r="G184" s="228"/>
      <c r="H184" s="232">
        <v>0.10100000000000001</v>
      </c>
      <c r="I184" s="233"/>
      <c r="J184" s="228"/>
      <c r="K184" s="228"/>
      <c r="L184" s="234"/>
      <c r="M184" s="235"/>
      <c r="N184" s="236"/>
      <c r="O184" s="236"/>
      <c r="P184" s="236"/>
      <c r="Q184" s="236"/>
      <c r="R184" s="236"/>
      <c r="S184" s="236"/>
      <c r="T184" s="237"/>
      <c r="AT184" s="238" t="s">
        <v>408</v>
      </c>
      <c r="AU184" s="238" t="s">
        <v>84</v>
      </c>
      <c r="AV184" s="12" t="s">
        <v>84</v>
      </c>
      <c r="AW184" s="12" t="s">
        <v>39</v>
      </c>
      <c r="AX184" s="12" t="s">
        <v>24</v>
      </c>
      <c r="AY184" s="238" t="s">
        <v>165</v>
      </c>
    </row>
    <row r="185" spans="2:65" s="1" customFormat="1" ht="22.5" customHeight="1">
      <c r="B185" s="40"/>
      <c r="C185" s="201" t="s">
        <v>616</v>
      </c>
      <c r="D185" s="201" t="s">
        <v>167</v>
      </c>
      <c r="E185" s="202" t="s">
        <v>975</v>
      </c>
      <c r="F185" s="203" t="s">
        <v>976</v>
      </c>
      <c r="G185" s="204" t="s">
        <v>170</v>
      </c>
      <c r="H185" s="205">
        <v>670.82399999999996</v>
      </c>
      <c r="I185" s="206"/>
      <c r="J185" s="207">
        <f>ROUND(I185*H185,2)</f>
        <v>0</v>
      </c>
      <c r="K185" s="203" t="s">
        <v>240</v>
      </c>
      <c r="L185" s="60"/>
      <c r="M185" s="208" t="s">
        <v>22</v>
      </c>
      <c r="N185" s="209" t="s">
        <v>46</v>
      </c>
      <c r="O185" s="41"/>
      <c r="P185" s="210">
        <f>O185*H185</f>
        <v>0</v>
      </c>
      <c r="Q185" s="210">
        <v>4.0000000000000002E-4</v>
      </c>
      <c r="R185" s="210">
        <f>Q185*H185</f>
        <v>0.2683296</v>
      </c>
      <c r="S185" s="210">
        <v>0</v>
      </c>
      <c r="T185" s="211">
        <f>S185*H185</f>
        <v>0</v>
      </c>
      <c r="AR185" s="23" t="s">
        <v>229</v>
      </c>
      <c r="AT185" s="23" t="s">
        <v>167</v>
      </c>
      <c r="AU185" s="23" t="s">
        <v>84</v>
      </c>
      <c r="AY185" s="23" t="s">
        <v>165</v>
      </c>
      <c r="BE185" s="212">
        <f>IF(N185="základní",J185,0)</f>
        <v>0</v>
      </c>
      <c r="BF185" s="212">
        <f>IF(N185="snížená",J185,0)</f>
        <v>0</v>
      </c>
      <c r="BG185" s="212">
        <f>IF(N185="zákl. přenesená",J185,0)</f>
        <v>0</v>
      </c>
      <c r="BH185" s="212">
        <f>IF(N185="sníž. přenesená",J185,0)</f>
        <v>0</v>
      </c>
      <c r="BI185" s="212">
        <f>IF(N185="nulová",J185,0)</f>
        <v>0</v>
      </c>
      <c r="BJ185" s="23" t="s">
        <v>24</v>
      </c>
      <c r="BK185" s="212">
        <f>ROUND(I185*H185,2)</f>
        <v>0</v>
      </c>
      <c r="BL185" s="23" t="s">
        <v>229</v>
      </c>
      <c r="BM185" s="23" t="s">
        <v>977</v>
      </c>
    </row>
    <row r="186" spans="2:65" s="12" customFormat="1" ht="13.5">
      <c r="B186" s="227"/>
      <c r="C186" s="228"/>
      <c r="D186" s="229" t="s">
        <v>408</v>
      </c>
      <c r="E186" s="230" t="s">
        <v>22</v>
      </c>
      <c r="F186" s="231" t="s">
        <v>978</v>
      </c>
      <c r="G186" s="228"/>
      <c r="H186" s="232">
        <v>670.82399999999996</v>
      </c>
      <c r="I186" s="233"/>
      <c r="J186" s="228"/>
      <c r="K186" s="228"/>
      <c r="L186" s="234"/>
      <c r="M186" s="235"/>
      <c r="N186" s="236"/>
      <c r="O186" s="236"/>
      <c r="P186" s="236"/>
      <c r="Q186" s="236"/>
      <c r="R186" s="236"/>
      <c r="S186" s="236"/>
      <c r="T186" s="237"/>
      <c r="AT186" s="238" t="s">
        <v>408</v>
      </c>
      <c r="AU186" s="238" t="s">
        <v>84</v>
      </c>
      <c r="AV186" s="12" t="s">
        <v>84</v>
      </c>
      <c r="AW186" s="12" t="s">
        <v>39</v>
      </c>
      <c r="AX186" s="12" t="s">
        <v>24</v>
      </c>
      <c r="AY186" s="238" t="s">
        <v>165</v>
      </c>
    </row>
    <row r="187" spans="2:65" s="1" customFormat="1" ht="22.5" customHeight="1">
      <c r="B187" s="40"/>
      <c r="C187" s="213" t="s">
        <v>620</v>
      </c>
      <c r="D187" s="213" t="s">
        <v>224</v>
      </c>
      <c r="E187" s="214" t="s">
        <v>979</v>
      </c>
      <c r="F187" s="215" t="s">
        <v>980</v>
      </c>
      <c r="G187" s="216" t="s">
        <v>170</v>
      </c>
      <c r="H187" s="217">
        <v>887.16499999999996</v>
      </c>
      <c r="I187" s="218"/>
      <c r="J187" s="219">
        <f>ROUND(I187*H187,2)</f>
        <v>0</v>
      </c>
      <c r="K187" s="215" t="s">
        <v>240</v>
      </c>
      <c r="L187" s="220"/>
      <c r="M187" s="221" t="s">
        <v>22</v>
      </c>
      <c r="N187" s="222" t="s">
        <v>46</v>
      </c>
      <c r="O187" s="41"/>
      <c r="P187" s="210">
        <f>O187*H187</f>
        <v>0</v>
      </c>
      <c r="Q187" s="210">
        <v>4.4999999999999997E-3</v>
      </c>
      <c r="R187" s="210">
        <f>Q187*H187</f>
        <v>3.9922424999999997</v>
      </c>
      <c r="S187" s="210">
        <v>0</v>
      </c>
      <c r="T187" s="211">
        <f>S187*H187</f>
        <v>0</v>
      </c>
      <c r="AR187" s="23" t="s">
        <v>296</v>
      </c>
      <c r="AT187" s="23" t="s">
        <v>224</v>
      </c>
      <c r="AU187" s="23" t="s">
        <v>84</v>
      </c>
      <c r="AY187" s="23" t="s">
        <v>165</v>
      </c>
      <c r="BE187" s="212">
        <f>IF(N187="základní",J187,0)</f>
        <v>0</v>
      </c>
      <c r="BF187" s="212">
        <f>IF(N187="snížená",J187,0)</f>
        <v>0</v>
      </c>
      <c r="BG187" s="212">
        <f>IF(N187="zákl. přenesená",J187,0)</f>
        <v>0</v>
      </c>
      <c r="BH187" s="212">
        <f>IF(N187="sníž. přenesená",J187,0)</f>
        <v>0</v>
      </c>
      <c r="BI187" s="212">
        <f>IF(N187="nulová",J187,0)</f>
        <v>0</v>
      </c>
      <c r="BJ187" s="23" t="s">
        <v>24</v>
      </c>
      <c r="BK187" s="212">
        <f>ROUND(I187*H187,2)</f>
        <v>0</v>
      </c>
      <c r="BL187" s="23" t="s">
        <v>229</v>
      </c>
      <c r="BM187" s="23" t="s">
        <v>981</v>
      </c>
    </row>
    <row r="188" spans="2:65" s="12" customFormat="1" ht="13.5">
      <c r="B188" s="227"/>
      <c r="C188" s="228"/>
      <c r="D188" s="239" t="s">
        <v>408</v>
      </c>
      <c r="E188" s="240" t="s">
        <v>22</v>
      </c>
      <c r="F188" s="241" t="s">
        <v>982</v>
      </c>
      <c r="G188" s="228"/>
      <c r="H188" s="242">
        <v>771.44799999999998</v>
      </c>
      <c r="I188" s="233"/>
      <c r="J188" s="228"/>
      <c r="K188" s="228"/>
      <c r="L188" s="234"/>
      <c r="M188" s="235"/>
      <c r="N188" s="236"/>
      <c r="O188" s="236"/>
      <c r="P188" s="236"/>
      <c r="Q188" s="236"/>
      <c r="R188" s="236"/>
      <c r="S188" s="236"/>
      <c r="T188" s="237"/>
      <c r="AT188" s="238" t="s">
        <v>408</v>
      </c>
      <c r="AU188" s="238" t="s">
        <v>84</v>
      </c>
      <c r="AV188" s="12" t="s">
        <v>84</v>
      </c>
      <c r="AW188" s="12" t="s">
        <v>39</v>
      </c>
      <c r="AX188" s="12" t="s">
        <v>75</v>
      </c>
      <c r="AY188" s="238" t="s">
        <v>165</v>
      </c>
    </row>
    <row r="189" spans="2:65" s="12" customFormat="1" ht="13.5">
      <c r="B189" s="227"/>
      <c r="C189" s="228"/>
      <c r="D189" s="229" t="s">
        <v>408</v>
      </c>
      <c r="E189" s="230" t="s">
        <v>22</v>
      </c>
      <c r="F189" s="231" t="s">
        <v>983</v>
      </c>
      <c r="G189" s="228"/>
      <c r="H189" s="232">
        <v>887.16499999999996</v>
      </c>
      <c r="I189" s="233"/>
      <c r="J189" s="228"/>
      <c r="K189" s="228"/>
      <c r="L189" s="234"/>
      <c r="M189" s="235"/>
      <c r="N189" s="236"/>
      <c r="O189" s="236"/>
      <c r="P189" s="236"/>
      <c r="Q189" s="236"/>
      <c r="R189" s="236"/>
      <c r="S189" s="236"/>
      <c r="T189" s="237"/>
      <c r="AT189" s="238" t="s">
        <v>408</v>
      </c>
      <c r="AU189" s="238" t="s">
        <v>84</v>
      </c>
      <c r="AV189" s="12" t="s">
        <v>84</v>
      </c>
      <c r="AW189" s="12" t="s">
        <v>39</v>
      </c>
      <c r="AX189" s="12" t="s">
        <v>24</v>
      </c>
      <c r="AY189" s="238" t="s">
        <v>165</v>
      </c>
    </row>
    <row r="190" spans="2:65" s="1" customFormat="1" ht="22.5" customHeight="1">
      <c r="B190" s="40"/>
      <c r="C190" s="201" t="s">
        <v>624</v>
      </c>
      <c r="D190" s="201" t="s">
        <v>167</v>
      </c>
      <c r="E190" s="202" t="s">
        <v>984</v>
      </c>
      <c r="F190" s="203" t="s">
        <v>985</v>
      </c>
      <c r="G190" s="204" t="s">
        <v>755</v>
      </c>
      <c r="H190" s="257"/>
      <c r="I190" s="206"/>
      <c r="J190" s="207">
        <f>ROUND(I190*H190,2)</f>
        <v>0</v>
      </c>
      <c r="K190" s="203" t="s">
        <v>240</v>
      </c>
      <c r="L190" s="60"/>
      <c r="M190" s="208" t="s">
        <v>22</v>
      </c>
      <c r="N190" s="209" t="s">
        <v>46</v>
      </c>
      <c r="O190" s="41"/>
      <c r="P190" s="210">
        <f>O190*H190</f>
        <v>0</v>
      </c>
      <c r="Q190" s="210">
        <v>0</v>
      </c>
      <c r="R190" s="210">
        <f>Q190*H190</f>
        <v>0</v>
      </c>
      <c r="S190" s="210">
        <v>0</v>
      </c>
      <c r="T190" s="211">
        <f>S190*H190</f>
        <v>0</v>
      </c>
      <c r="AR190" s="23" t="s">
        <v>229</v>
      </c>
      <c r="AT190" s="23" t="s">
        <v>167</v>
      </c>
      <c r="AU190" s="23" t="s">
        <v>84</v>
      </c>
      <c r="AY190" s="23" t="s">
        <v>165</v>
      </c>
      <c r="BE190" s="212">
        <f>IF(N190="základní",J190,0)</f>
        <v>0</v>
      </c>
      <c r="BF190" s="212">
        <f>IF(N190="snížená",J190,0)</f>
        <v>0</v>
      </c>
      <c r="BG190" s="212">
        <f>IF(N190="zákl. přenesená",J190,0)</f>
        <v>0</v>
      </c>
      <c r="BH190" s="212">
        <f>IF(N190="sníž. přenesená",J190,0)</f>
        <v>0</v>
      </c>
      <c r="BI190" s="212">
        <f>IF(N190="nulová",J190,0)</f>
        <v>0</v>
      </c>
      <c r="BJ190" s="23" t="s">
        <v>24</v>
      </c>
      <c r="BK190" s="212">
        <f>ROUND(I190*H190,2)</f>
        <v>0</v>
      </c>
      <c r="BL190" s="23" t="s">
        <v>229</v>
      </c>
      <c r="BM190" s="23" t="s">
        <v>986</v>
      </c>
    </row>
    <row r="191" spans="2:65" s="11" customFormat="1" ht="29.85" customHeight="1">
      <c r="B191" s="184"/>
      <c r="C191" s="185"/>
      <c r="D191" s="198" t="s">
        <v>74</v>
      </c>
      <c r="E191" s="199" t="s">
        <v>695</v>
      </c>
      <c r="F191" s="199" t="s">
        <v>696</v>
      </c>
      <c r="G191" s="185"/>
      <c r="H191" s="185"/>
      <c r="I191" s="188"/>
      <c r="J191" s="200">
        <f>BK191</f>
        <v>0</v>
      </c>
      <c r="K191" s="185"/>
      <c r="L191" s="190"/>
      <c r="M191" s="191"/>
      <c r="N191" s="192"/>
      <c r="O191" s="192"/>
      <c r="P191" s="193">
        <f>SUM(P192:P196)</f>
        <v>0</v>
      </c>
      <c r="Q191" s="192"/>
      <c r="R191" s="193">
        <f>SUM(R192:R196)</f>
        <v>0</v>
      </c>
      <c r="S191" s="192"/>
      <c r="T191" s="194">
        <f>SUM(T192:T196)</f>
        <v>0</v>
      </c>
      <c r="AR191" s="195" t="s">
        <v>84</v>
      </c>
      <c r="AT191" s="196" t="s">
        <v>74</v>
      </c>
      <c r="AU191" s="196" t="s">
        <v>24</v>
      </c>
      <c r="AY191" s="195" t="s">
        <v>165</v>
      </c>
      <c r="BK191" s="197">
        <f>SUM(BK192:BK196)</f>
        <v>0</v>
      </c>
    </row>
    <row r="192" spans="2:65" s="1" customFormat="1" ht="31.5" customHeight="1">
      <c r="B192" s="40"/>
      <c r="C192" s="201" t="s">
        <v>628</v>
      </c>
      <c r="D192" s="201" t="s">
        <v>167</v>
      </c>
      <c r="E192" s="202" t="s">
        <v>987</v>
      </c>
      <c r="F192" s="203" t="s">
        <v>988</v>
      </c>
      <c r="G192" s="204" t="s">
        <v>170</v>
      </c>
      <c r="H192" s="205">
        <v>7</v>
      </c>
      <c r="I192" s="206"/>
      <c r="J192" s="207">
        <f>ROUND(I192*H192,2)</f>
        <v>0</v>
      </c>
      <c r="K192" s="203" t="s">
        <v>22</v>
      </c>
      <c r="L192" s="60"/>
      <c r="M192" s="208" t="s">
        <v>22</v>
      </c>
      <c r="N192" s="209" t="s">
        <v>46</v>
      </c>
      <c r="O192" s="41"/>
      <c r="P192" s="210">
        <f>O192*H192</f>
        <v>0</v>
      </c>
      <c r="Q192" s="210">
        <v>0</v>
      </c>
      <c r="R192" s="210">
        <f>Q192*H192</f>
        <v>0</v>
      </c>
      <c r="S192" s="210">
        <v>0</v>
      </c>
      <c r="T192" s="211">
        <f>S192*H192</f>
        <v>0</v>
      </c>
      <c r="AR192" s="23" t="s">
        <v>229</v>
      </c>
      <c r="AT192" s="23" t="s">
        <v>167</v>
      </c>
      <c r="AU192" s="23" t="s">
        <v>84</v>
      </c>
      <c r="AY192" s="23" t="s">
        <v>165</v>
      </c>
      <c r="BE192" s="212">
        <f>IF(N192="základní",J192,0)</f>
        <v>0</v>
      </c>
      <c r="BF192" s="212">
        <f>IF(N192="snížená",J192,0)</f>
        <v>0</v>
      </c>
      <c r="BG192" s="212">
        <f>IF(N192="zákl. přenesená",J192,0)</f>
        <v>0</v>
      </c>
      <c r="BH192" s="212">
        <f>IF(N192="sníž. přenesená",J192,0)</f>
        <v>0</v>
      </c>
      <c r="BI192" s="212">
        <f>IF(N192="nulová",J192,0)</f>
        <v>0</v>
      </c>
      <c r="BJ192" s="23" t="s">
        <v>24</v>
      </c>
      <c r="BK192" s="212">
        <f>ROUND(I192*H192,2)</f>
        <v>0</v>
      </c>
      <c r="BL192" s="23" t="s">
        <v>229</v>
      </c>
      <c r="BM192" s="23" t="s">
        <v>989</v>
      </c>
    </row>
    <row r="193" spans="2:65" s="1" customFormat="1" ht="22.5" customHeight="1">
      <c r="B193" s="40"/>
      <c r="C193" s="201" t="s">
        <v>632</v>
      </c>
      <c r="D193" s="201" t="s">
        <v>167</v>
      </c>
      <c r="E193" s="202" t="s">
        <v>990</v>
      </c>
      <c r="F193" s="203" t="s">
        <v>991</v>
      </c>
      <c r="G193" s="204" t="s">
        <v>496</v>
      </c>
      <c r="H193" s="205">
        <v>91</v>
      </c>
      <c r="I193" s="206"/>
      <c r="J193" s="207">
        <f>ROUND(I193*H193,2)</f>
        <v>0</v>
      </c>
      <c r="K193" s="203" t="s">
        <v>22</v>
      </c>
      <c r="L193" s="60"/>
      <c r="M193" s="208" t="s">
        <v>22</v>
      </c>
      <c r="N193" s="209" t="s">
        <v>46</v>
      </c>
      <c r="O193" s="41"/>
      <c r="P193" s="210">
        <f>O193*H193</f>
        <v>0</v>
      </c>
      <c r="Q193" s="210">
        <v>0</v>
      </c>
      <c r="R193" s="210">
        <f>Q193*H193</f>
        <v>0</v>
      </c>
      <c r="S193" s="210">
        <v>0</v>
      </c>
      <c r="T193" s="211">
        <f>S193*H193</f>
        <v>0</v>
      </c>
      <c r="AR193" s="23" t="s">
        <v>229</v>
      </c>
      <c r="AT193" s="23" t="s">
        <v>167</v>
      </c>
      <c r="AU193" s="23" t="s">
        <v>84</v>
      </c>
      <c r="AY193" s="23" t="s">
        <v>165</v>
      </c>
      <c r="BE193" s="212">
        <f>IF(N193="základní",J193,0)</f>
        <v>0</v>
      </c>
      <c r="BF193" s="212">
        <f>IF(N193="snížená",J193,0)</f>
        <v>0</v>
      </c>
      <c r="BG193" s="212">
        <f>IF(N193="zákl. přenesená",J193,0)</f>
        <v>0</v>
      </c>
      <c r="BH193" s="212">
        <f>IF(N193="sníž. přenesená",J193,0)</f>
        <v>0</v>
      </c>
      <c r="BI193" s="212">
        <f>IF(N193="nulová",J193,0)</f>
        <v>0</v>
      </c>
      <c r="BJ193" s="23" t="s">
        <v>24</v>
      </c>
      <c r="BK193" s="212">
        <f>ROUND(I193*H193,2)</f>
        <v>0</v>
      </c>
      <c r="BL193" s="23" t="s">
        <v>229</v>
      </c>
      <c r="BM193" s="23" t="s">
        <v>992</v>
      </c>
    </row>
    <row r="194" spans="2:65" s="1" customFormat="1" ht="22.5" customHeight="1">
      <c r="B194" s="40"/>
      <c r="C194" s="201" t="s">
        <v>636</v>
      </c>
      <c r="D194" s="201" t="s">
        <v>167</v>
      </c>
      <c r="E194" s="202" t="s">
        <v>993</v>
      </c>
      <c r="F194" s="203" t="s">
        <v>994</v>
      </c>
      <c r="G194" s="204" t="s">
        <v>443</v>
      </c>
      <c r="H194" s="205">
        <v>2</v>
      </c>
      <c r="I194" s="206"/>
      <c r="J194" s="207">
        <f>ROUND(I194*H194,2)</f>
        <v>0</v>
      </c>
      <c r="K194" s="203" t="s">
        <v>22</v>
      </c>
      <c r="L194" s="60"/>
      <c r="M194" s="208" t="s">
        <v>22</v>
      </c>
      <c r="N194" s="209" t="s">
        <v>46</v>
      </c>
      <c r="O194" s="41"/>
      <c r="P194" s="210">
        <f>O194*H194</f>
        <v>0</v>
      </c>
      <c r="Q194" s="210">
        <v>0</v>
      </c>
      <c r="R194" s="210">
        <f>Q194*H194</f>
        <v>0</v>
      </c>
      <c r="S194" s="210">
        <v>0</v>
      </c>
      <c r="T194" s="211">
        <f>S194*H194</f>
        <v>0</v>
      </c>
      <c r="AR194" s="23" t="s">
        <v>229</v>
      </c>
      <c r="AT194" s="23" t="s">
        <v>167</v>
      </c>
      <c r="AU194" s="23" t="s">
        <v>84</v>
      </c>
      <c r="AY194" s="23" t="s">
        <v>165</v>
      </c>
      <c r="BE194" s="212">
        <f>IF(N194="základní",J194,0)</f>
        <v>0</v>
      </c>
      <c r="BF194" s="212">
        <f>IF(N194="snížená",J194,0)</f>
        <v>0</v>
      </c>
      <c r="BG194" s="212">
        <f>IF(N194="zákl. přenesená",J194,0)</f>
        <v>0</v>
      </c>
      <c r="BH194" s="212">
        <f>IF(N194="sníž. přenesená",J194,0)</f>
        <v>0</v>
      </c>
      <c r="BI194" s="212">
        <f>IF(N194="nulová",J194,0)</f>
        <v>0</v>
      </c>
      <c r="BJ194" s="23" t="s">
        <v>24</v>
      </c>
      <c r="BK194" s="212">
        <f>ROUND(I194*H194,2)</f>
        <v>0</v>
      </c>
      <c r="BL194" s="23" t="s">
        <v>229</v>
      </c>
      <c r="BM194" s="23" t="s">
        <v>995</v>
      </c>
    </row>
    <row r="195" spans="2:65" s="12" customFormat="1" ht="13.5">
      <c r="B195" s="227"/>
      <c r="C195" s="228"/>
      <c r="D195" s="229" t="s">
        <v>408</v>
      </c>
      <c r="E195" s="230" t="s">
        <v>22</v>
      </c>
      <c r="F195" s="231" t="s">
        <v>996</v>
      </c>
      <c r="G195" s="228"/>
      <c r="H195" s="232">
        <v>2</v>
      </c>
      <c r="I195" s="233"/>
      <c r="J195" s="228"/>
      <c r="K195" s="228"/>
      <c r="L195" s="234"/>
      <c r="M195" s="235"/>
      <c r="N195" s="236"/>
      <c r="O195" s="236"/>
      <c r="P195" s="236"/>
      <c r="Q195" s="236"/>
      <c r="R195" s="236"/>
      <c r="S195" s="236"/>
      <c r="T195" s="237"/>
      <c r="AT195" s="238" t="s">
        <v>408</v>
      </c>
      <c r="AU195" s="238" t="s">
        <v>84</v>
      </c>
      <c r="AV195" s="12" t="s">
        <v>84</v>
      </c>
      <c r="AW195" s="12" t="s">
        <v>39</v>
      </c>
      <c r="AX195" s="12" t="s">
        <v>24</v>
      </c>
      <c r="AY195" s="238" t="s">
        <v>165</v>
      </c>
    </row>
    <row r="196" spans="2:65" s="1" customFormat="1" ht="22.5" customHeight="1">
      <c r="B196" s="40"/>
      <c r="C196" s="201" t="s">
        <v>640</v>
      </c>
      <c r="D196" s="201" t="s">
        <v>167</v>
      </c>
      <c r="E196" s="202" t="s">
        <v>997</v>
      </c>
      <c r="F196" s="203" t="s">
        <v>998</v>
      </c>
      <c r="G196" s="204" t="s">
        <v>755</v>
      </c>
      <c r="H196" s="257"/>
      <c r="I196" s="206"/>
      <c r="J196" s="207">
        <f>ROUND(I196*H196,2)</f>
        <v>0</v>
      </c>
      <c r="K196" s="203" t="s">
        <v>240</v>
      </c>
      <c r="L196" s="60"/>
      <c r="M196" s="208" t="s">
        <v>22</v>
      </c>
      <c r="N196" s="223" t="s">
        <v>46</v>
      </c>
      <c r="O196" s="224"/>
      <c r="P196" s="225">
        <f>O196*H196</f>
        <v>0</v>
      </c>
      <c r="Q196" s="225">
        <v>0</v>
      </c>
      <c r="R196" s="225">
        <f>Q196*H196</f>
        <v>0</v>
      </c>
      <c r="S196" s="225">
        <v>0</v>
      </c>
      <c r="T196" s="226">
        <f>S196*H196</f>
        <v>0</v>
      </c>
      <c r="AR196" s="23" t="s">
        <v>229</v>
      </c>
      <c r="AT196" s="23" t="s">
        <v>167</v>
      </c>
      <c r="AU196" s="23" t="s">
        <v>84</v>
      </c>
      <c r="AY196" s="23" t="s">
        <v>165</v>
      </c>
      <c r="BE196" s="212">
        <f>IF(N196="základní",J196,0)</f>
        <v>0</v>
      </c>
      <c r="BF196" s="212">
        <f>IF(N196="snížená",J196,0)</f>
        <v>0</v>
      </c>
      <c r="BG196" s="212">
        <f>IF(N196="zákl. přenesená",J196,0)</f>
        <v>0</v>
      </c>
      <c r="BH196" s="212">
        <f>IF(N196="sníž. přenesená",J196,0)</f>
        <v>0</v>
      </c>
      <c r="BI196" s="212">
        <f>IF(N196="nulová",J196,0)</f>
        <v>0</v>
      </c>
      <c r="BJ196" s="23" t="s">
        <v>24</v>
      </c>
      <c r="BK196" s="212">
        <f>ROUND(I196*H196,2)</f>
        <v>0</v>
      </c>
      <c r="BL196" s="23" t="s">
        <v>229</v>
      </c>
      <c r="BM196" s="23" t="s">
        <v>999</v>
      </c>
    </row>
    <row r="197" spans="2:65" s="1" customFormat="1" ht="6.95" customHeight="1">
      <c r="B197" s="55"/>
      <c r="C197" s="56"/>
      <c r="D197" s="56"/>
      <c r="E197" s="56"/>
      <c r="F197" s="56"/>
      <c r="G197" s="56"/>
      <c r="H197" s="56"/>
      <c r="I197" s="147"/>
      <c r="J197" s="56"/>
      <c r="K197" s="56"/>
      <c r="L197" s="60"/>
    </row>
  </sheetData>
  <sheetProtection password="CC35" sheet="1" objects="1" scenarios="1" formatCells="0" formatColumns="0" formatRows="0" sort="0" autoFilter="0"/>
  <autoFilter ref="C89:K196"/>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93</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1000</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ROUND(J88,2)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ROUND(SUM(BE88:BE166), 2)</f>
        <v>0</v>
      </c>
      <c r="G30" s="41"/>
      <c r="H30" s="41"/>
      <c r="I30" s="139">
        <v>0.21</v>
      </c>
      <c r="J30" s="138">
        <f>ROUND(ROUND((SUM(BE88:BE166)), 2)*I30, 2)</f>
        <v>0</v>
      </c>
      <c r="K30" s="44"/>
    </row>
    <row r="31" spans="2:11" s="1" customFormat="1" ht="14.45" customHeight="1">
      <c r="B31" s="40"/>
      <c r="C31" s="41"/>
      <c r="D31" s="41"/>
      <c r="E31" s="48" t="s">
        <v>47</v>
      </c>
      <c r="F31" s="138">
        <f>ROUND(SUM(BF88:BF166), 2)</f>
        <v>0</v>
      </c>
      <c r="G31" s="41"/>
      <c r="H31" s="41"/>
      <c r="I31" s="139">
        <v>0.15</v>
      </c>
      <c r="J31" s="138">
        <f>ROUND(ROUND((SUM(BF88:BF166)), 2)*I31, 2)</f>
        <v>0</v>
      </c>
      <c r="K31" s="44"/>
    </row>
    <row r="32" spans="2:11" s="1" customFormat="1" ht="14.45" hidden="1" customHeight="1">
      <c r="B32" s="40"/>
      <c r="C32" s="41"/>
      <c r="D32" s="41"/>
      <c r="E32" s="48" t="s">
        <v>48</v>
      </c>
      <c r="F32" s="138">
        <f>ROUND(SUM(BG88:BG166), 2)</f>
        <v>0</v>
      </c>
      <c r="G32" s="41"/>
      <c r="H32" s="41"/>
      <c r="I32" s="139">
        <v>0.21</v>
      </c>
      <c r="J32" s="138">
        <v>0</v>
      </c>
      <c r="K32" s="44"/>
    </row>
    <row r="33" spans="2:11" s="1" customFormat="1" ht="14.45" hidden="1" customHeight="1">
      <c r="B33" s="40"/>
      <c r="C33" s="41"/>
      <c r="D33" s="41"/>
      <c r="E33" s="48" t="s">
        <v>49</v>
      </c>
      <c r="F33" s="138">
        <f>ROUND(SUM(BH88:BH166), 2)</f>
        <v>0</v>
      </c>
      <c r="G33" s="41"/>
      <c r="H33" s="41"/>
      <c r="I33" s="139">
        <v>0.15</v>
      </c>
      <c r="J33" s="138">
        <v>0</v>
      </c>
      <c r="K33" s="44"/>
    </row>
    <row r="34" spans="2:11" s="1" customFormat="1" ht="14.45" hidden="1" customHeight="1">
      <c r="B34" s="40"/>
      <c r="C34" s="41"/>
      <c r="D34" s="41"/>
      <c r="E34" s="48" t="s">
        <v>50</v>
      </c>
      <c r="F34" s="138">
        <f>ROUND(SUM(BI88:BI166),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03 - NEUZ - SO-03-NEUZNATELNÉ NÁKLADY-Aktivační a dosazovací nádrže</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J88</f>
        <v>0</v>
      </c>
      <c r="K56" s="44"/>
      <c r="AU56" s="23" t="s">
        <v>142</v>
      </c>
    </row>
    <row r="57" spans="2:47" s="8" customFormat="1" ht="24.95" customHeight="1">
      <c r="B57" s="157"/>
      <c r="C57" s="158"/>
      <c r="D57" s="159" t="s">
        <v>392</v>
      </c>
      <c r="E57" s="160"/>
      <c r="F57" s="160"/>
      <c r="G57" s="160"/>
      <c r="H57" s="160"/>
      <c r="I57" s="161"/>
      <c r="J57" s="162">
        <f>J89</f>
        <v>0</v>
      </c>
      <c r="K57" s="163"/>
    </row>
    <row r="58" spans="2:47" s="9" customFormat="1" ht="19.899999999999999" customHeight="1">
      <c r="B58" s="164"/>
      <c r="C58" s="165"/>
      <c r="D58" s="166" t="s">
        <v>393</v>
      </c>
      <c r="E58" s="167"/>
      <c r="F58" s="167"/>
      <c r="G58" s="167"/>
      <c r="H58" s="167"/>
      <c r="I58" s="168"/>
      <c r="J58" s="169">
        <f>J90</f>
        <v>0</v>
      </c>
      <c r="K58" s="170"/>
    </row>
    <row r="59" spans="2:47" s="9" customFormat="1" ht="19.899999999999999" customHeight="1">
      <c r="B59" s="164"/>
      <c r="C59" s="165"/>
      <c r="D59" s="166" t="s">
        <v>782</v>
      </c>
      <c r="E59" s="167"/>
      <c r="F59" s="167"/>
      <c r="G59" s="167"/>
      <c r="H59" s="167"/>
      <c r="I59" s="168"/>
      <c r="J59" s="169">
        <f>J116</f>
        <v>0</v>
      </c>
      <c r="K59" s="170"/>
    </row>
    <row r="60" spans="2:47" s="9" customFormat="1" ht="19.899999999999999" customHeight="1">
      <c r="B60" s="164"/>
      <c r="C60" s="165"/>
      <c r="D60" s="166" t="s">
        <v>394</v>
      </c>
      <c r="E60" s="167"/>
      <c r="F60" s="167"/>
      <c r="G60" s="167"/>
      <c r="H60" s="167"/>
      <c r="I60" s="168"/>
      <c r="J60" s="169">
        <f>J124</f>
        <v>0</v>
      </c>
      <c r="K60" s="170"/>
    </row>
    <row r="61" spans="2:47" s="9" customFormat="1" ht="19.899999999999999" customHeight="1">
      <c r="B61" s="164"/>
      <c r="C61" s="165"/>
      <c r="D61" s="166" t="s">
        <v>783</v>
      </c>
      <c r="E61" s="167"/>
      <c r="F61" s="167"/>
      <c r="G61" s="167"/>
      <c r="H61" s="167"/>
      <c r="I61" s="168"/>
      <c r="J61" s="169">
        <f>J133</f>
        <v>0</v>
      </c>
      <c r="K61" s="170"/>
    </row>
    <row r="62" spans="2:47" s="9" customFormat="1" ht="19.899999999999999" customHeight="1">
      <c r="B62" s="164"/>
      <c r="C62" s="165"/>
      <c r="D62" s="166" t="s">
        <v>396</v>
      </c>
      <c r="E62" s="167"/>
      <c r="F62" s="167"/>
      <c r="G62" s="167"/>
      <c r="H62" s="167"/>
      <c r="I62" s="168"/>
      <c r="J62" s="169">
        <f>J135</f>
        <v>0</v>
      </c>
      <c r="K62" s="170"/>
    </row>
    <row r="63" spans="2:47" s="9" customFormat="1" ht="19.899999999999999" customHeight="1">
      <c r="B63" s="164"/>
      <c r="C63" s="165"/>
      <c r="D63" s="166" t="s">
        <v>397</v>
      </c>
      <c r="E63" s="167"/>
      <c r="F63" s="167"/>
      <c r="G63" s="167"/>
      <c r="H63" s="167"/>
      <c r="I63" s="168"/>
      <c r="J63" s="169">
        <f>J143</f>
        <v>0</v>
      </c>
      <c r="K63" s="170"/>
    </row>
    <row r="64" spans="2:47" s="9" customFormat="1" ht="19.899999999999999" customHeight="1">
      <c r="B64" s="164"/>
      <c r="C64" s="165"/>
      <c r="D64" s="166" t="s">
        <v>785</v>
      </c>
      <c r="E64" s="167"/>
      <c r="F64" s="167"/>
      <c r="G64" s="167"/>
      <c r="H64" s="167"/>
      <c r="I64" s="168"/>
      <c r="J64" s="169">
        <f>J150</f>
        <v>0</v>
      </c>
      <c r="K64" s="170"/>
    </row>
    <row r="65" spans="2:12" s="9" customFormat="1" ht="19.899999999999999" customHeight="1">
      <c r="B65" s="164"/>
      <c r="C65" s="165"/>
      <c r="D65" s="166" t="s">
        <v>399</v>
      </c>
      <c r="E65" s="167"/>
      <c r="F65" s="167"/>
      <c r="G65" s="167"/>
      <c r="H65" s="167"/>
      <c r="I65" s="168"/>
      <c r="J65" s="169">
        <f>J152</f>
        <v>0</v>
      </c>
      <c r="K65" s="170"/>
    </row>
    <row r="66" spans="2:12" s="8" customFormat="1" ht="24.95" customHeight="1">
      <c r="B66" s="157"/>
      <c r="C66" s="158"/>
      <c r="D66" s="159" t="s">
        <v>400</v>
      </c>
      <c r="E66" s="160"/>
      <c r="F66" s="160"/>
      <c r="G66" s="160"/>
      <c r="H66" s="160"/>
      <c r="I66" s="161"/>
      <c r="J66" s="162">
        <f>J154</f>
        <v>0</v>
      </c>
      <c r="K66" s="163"/>
    </row>
    <row r="67" spans="2:12" s="9" customFormat="1" ht="19.899999999999999" customHeight="1">
      <c r="B67" s="164"/>
      <c r="C67" s="165"/>
      <c r="D67" s="166" t="s">
        <v>786</v>
      </c>
      <c r="E67" s="167"/>
      <c r="F67" s="167"/>
      <c r="G67" s="167"/>
      <c r="H67" s="167"/>
      <c r="I67" s="168"/>
      <c r="J67" s="169">
        <f>J155</f>
        <v>0</v>
      </c>
      <c r="K67" s="170"/>
    </row>
    <row r="68" spans="2:12" s="9" customFormat="1" ht="19.899999999999999" customHeight="1">
      <c r="B68" s="164"/>
      <c r="C68" s="165"/>
      <c r="D68" s="166" t="s">
        <v>402</v>
      </c>
      <c r="E68" s="167"/>
      <c r="F68" s="167"/>
      <c r="G68" s="167"/>
      <c r="H68" s="167"/>
      <c r="I68" s="168"/>
      <c r="J68" s="169">
        <f>J162</f>
        <v>0</v>
      </c>
      <c r="K68" s="170"/>
    </row>
    <row r="69" spans="2:12" s="1" customFormat="1" ht="21.75" customHeight="1">
      <c r="B69" s="40"/>
      <c r="C69" s="41"/>
      <c r="D69" s="41"/>
      <c r="E69" s="41"/>
      <c r="F69" s="41"/>
      <c r="G69" s="41"/>
      <c r="H69" s="41"/>
      <c r="I69" s="126"/>
      <c r="J69" s="41"/>
      <c r="K69" s="44"/>
    </row>
    <row r="70" spans="2:12" s="1" customFormat="1" ht="6.95" customHeight="1">
      <c r="B70" s="55"/>
      <c r="C70" s="56"/>
      <c r="D70" s="56"/>
      <c r="E70" s="56"/>
      <c r="F70" s="56"/>
      <c r="G70" s="56"/>
      <c r="H70" s="56"/>
      <c r="I70" s="147"/>
      <c r="J70" s="56"/>
      <c r="K70" s="57"/>
    </row>
    <row r="74" spans="2:12" s="1" customFormat="1" ht="6.95" customHeight="1">
      <c r="B74" s="58"/>
      <c r="C74" s="59"/>
      <c r="D74" s="59"/>
      <c r="E74" s="59"/>
      <c r="F74" s="59"/>
      <c r="G74" s="59"/>
      <c r="H74" s="59"/>
      <c r="I74" s="150"/>
      <c r="J74" s="59"/>
      <c r="K74" s="59"/>
      <c r="L74" s="60"/>
    </row>
    <row r="75" spans="2:12" s="1" customFormat="1" ht="36.950000000000003" customHeight="1">
      <c r="B75" s="40"/>
      <c r="C75" s="61" t="s">
        <v>149</v>
      </c>
      <c r="D75" s="62"/>
      <c r="E75" s="62"/>
      <c r="F75" s="62"/>
      <c r="G75" s="62"/>
      <c r="H75" s="62"/>
      <c r="I75" s="171"/>
      <c r="J75" s="62"/>
      <c r="K75" s="62"/>
      <c r="L75" s="60"/>
    </row>
    <row r="76" spans="2:12" s="1" customFormat="1" ht="6.95" customHeight="1">
      <c r="B76" s="40"/>
      <c r="C76" s="62"/>
      <c r="D76" s="62"/>
      <c r="E76" s="62"/>
      <c r="F76" s="62"/>
      <c r="G76" s="62"/>
      <c r="H76" s="62"/>
      <c r="I76" s="171"/>
      <c r="J76" s="62"/>
      <c r="K76" s="62"/>
      <c r="L76" s="60"/>
    </row>
    <row r="77" spans="2:12" s="1" customFormat="1" ht="14.45" customHeight="1">
      <c r="B77" s="40"/>
      <c r="C77" s="64" t="s">
        <v>18</v>
      </c>
      <c r="D77" s="62"/>
      <c r="E77" s="62"/>
      <c r="F77" s="62"/>
      <c r="G77" s="62"/>
      <c r="H77" s="62"/>
      <c r="I77" s="171"/>
      <c r="J77" s="62"/>
      <c r="K77" s="62"/>
      <c r="L77" s="60"/>
    </row>
    <row r="78" spans="2:12" s="1" customFormat="1" ht="22.5" customHeight="1">
      <c r="B78" s="40"/>
      <c r="C78" s="62"/>
      <c r="D78" s="62"/>
      <c r="E78" s="388" t="str">
        <f>E7</f>
        <v>Rozšíření kapacity ČOV Květnice na cílový stav 4 500 EO</v>
      </c>
      <c r="F78" s="389"/>
      <c r="G78" s="389"/>
      <c r="H78" s="389"/>
      <c r="I78" s="171"/>
      <c r="J78" s="62"/>
      <c r="K78" s="62"/>
      <c r="L78" s="60"/>
    </row>
    <row r="79" spans="2:12" s="1" customFormat="1" ht="14.45" customHeight="1">
      <c r="B79" s="40"/>
      <c r="C79" s="64" t="s">
        <v>136</v>
      </c>
      <c r="D79" s="62"/>
      <c r="E79" s="62"/>
      <c r="F79" s="62"/>
      <c r="G79" s="62"/>
      <c r="H79" s="62"/>
      <c r="I79" s="171"/>
      <c r="J79" s="62"/>
      <c r="K79" s="62"/>
      <c r="L79" s="60"/>
    </row>
    <row r="80" spans="2:12" s="1" customFormat="1" ht="23.25" customHeight="1">
      <c r="B80" s="40"/>
      <c r="C80" s="62"/>
      <c r="D80" s="62"/>
      <c r="E80" s="360" t="str">
        <f>E9</f>
        <v>KVETNICE 03 - NEUZ - SO-03-NEUZNATELNÉ NÁKLADY-Aktivační a dosazovací nádrže</v>
      </c>
      <c r="F80" s="390"/>
      <c r="G80" s="390"/>
      <c r="H80" s="390"/>
      <c r="I80" s="171"/>
      <c r="J80" s="62"/>
      <c r="K80" s="62"/>
      <c r="L80" s="60"/>
    </row>
    <row r="81" spans="2:65" s="1" customFormat="1" ht="6.95" customHeight="1">
      <c r="B81" s="40"/>
      <c r="C81" s="62"/>
      <c r="D81" s="62"/>
      <c r="E81" s="62"/>
      <c r="F81" s="62"/>
      <c r="G81" s="62"/>
      <c r="H81" s="62"/>
      <c r="I81" s="171"/>
      <c r="J81" s="62"/>
      <c r="K81" s="62"/>
      <c r="L81" s="60"/>
    </row>
    <row r="82" spans="2:65" s="1" customFormat="1" ht="18" customHeight="1">
      <c r="B82" s="40"/>
      <c r="C82" s="64" t="s">
        <v>25</v>
      </c>
      <c r="D82" s="62"/>
      <c r="E82" s="62"/>
      <c r="F82" s="172" t="str">
        <f>F12</f>
        <v>Květnice</v>
      </c>
      <c r="G82" s="62"/>
      <c r="H82" s="62"/>
      <c r="I82" s="173" t="s">
        <v>27</v>
      </c>
      <c r="J82" s="72" t="str">
        <f>IF(J12="","",J12)</f>
        <v>3. 9. 2016</v>
      </c>
      <c r="K82" s="62"/>
      <c r="L82" s="60"/>
    </row>
    <row r="83" spans="2:65" s="1" customFormat="1" ht="6.95" customHeight="1">
      <c r="B83" s="40"/>
      <c r="C83" s="62"/>
      <c r="D83" s="62"/>
      <c r="E83" s="62"/>
      <c r="F83" s="62"/>
      <c r="G83" s="62"/>
      <c r="H83" s="62"/>
      <c r="I83" s="171"/>
      <c r="J83" s="62"/>
      <c r="K83" s="62"/>
      <c r="L83" s="60"/>
    </row>
    <row r="84" spans="2:65" s="1" customFormat="1">
      <c r="B84" s="40"/>
      <c r="C84" s="64" t="s">
        <v>31</v>
      </c>
      <c r="D84" s="62"/>
      <c r="E84" s="62"/>
      <c r="F84" s="172" t="str">
        <f>E15</f>
        <v>Obec Květnice</v>
      </c>
      <c r="G84" s="62"/>
      <c r="H84" s="62"/>
      <c r="I84" s="173" t="s">
        <v>37</v>
      </c>
      <c r="J84" s="172" t="str">
        <f>E21</f>
        <v>MK Profi Hradec Králové s.r.o.</v>
      </c>
      <c r="K84" s="62"/>
      <c r="L84" s="60"/>
    </row>
    <row r="85" spans="2:65" s="1" customFormat="1" ht="14.45" customHeight="1">
      <c r="B85" s="40"/>
      <c r="C85" s="64" t="s">
        <v>35</v>
      </c>
      <c r="D85" s="62"/>
      <c r="E85" s="62"/>
      <c r="F85" s="172" t="str">
        <f>IF(E18="","",E18)</f>
        <v/>
      </c>
      <c r="G85" s="62"/>
      <c r="H85" s="62"/>
      <c r="I85" s="171"/>
      <c r="J85" s="62"/>
      <c r="K85" s="62"/>
      <c r="L85" s="60"/>
    </row>
    <row r="86" spans="2:65" s="1" customFormat="1" ht="10.35" customHeight="1">
      <c r="B86" s="40"/>
      <c r="C86" s="62"/>
      <c r="D86" s="62"/>
      <c r="E86" s="62"/>
      <c r="F86" s="62"/>
      <c r="G86" s="62"/>
      <c r="H86" s="62"/>
      <c r="I86" s="171"/>
      <c r="J86" s="62"/>
      <c r="K86" s="62"/>
      <c r="L86" s="60"/>
    </row>
    <row r="87" spans="2:65" s="10" customFormat="1" ht="29.25" customHeight="1">
      <c r="B87" s="174"/>
      <c r="C87" s="175" t="s">
        <v>150</v>
      </c>
      <c r="D87" s="176" t="s">
        <v>60</v>
      </c>
      <c r="E87" s="176" t="s">
        <v>56</v>
      </c>
      <c r="F87" s="176" t="s">
        <v>151</v>
      </c>
      <c r="G87" s="176" t="s">
        <v>152</v>
      </c>
      <c r="H87" s="176" t="s">
        <v>153</v>
      </c>
      <c r="I87" s="177" t="s">
        <v>154</v>
      </c>
      <c r="J87" s="176" t="s">
        <v>140</v>
      </c>
      <c r="K87" s="178" t="s">
        <v>155</v>
      </c>
      <c r="L87" s="179"/>
      <c r="M87" s="80" t="s">
        <v>156</v>
      </c>
      <c r="N87" s="81" t="s">
        <v>45</v>
      </c>
      <c r="O87" s="81" t="s">
        <v>157</v>
      </c>
      <c r="P87" s="81" t="s">
        <v>158</v>
      </c>
      <c r="Q87" s="81" t="s">
        <v>159</v>
      </c>
      <c r="R87" s="81" t="s">
        <v>160</v>
      </c>
      <c r="S87" s="81" t="s">
        <v>161</v>
      </c>
      <c r="T87" s="82" t="s">
        <v>162</v>
      </c>
    </row>
    <row r="88" spans="2:65" s="1" customFormat="1" ht="29.25" customHeight="1">
      <c r="B88" s="40"/>
      <c r="C88" s="86" t="s">
        <v>141</v>
      </c>
      <c r="D88" s="62"/>
      <c r="E88" s="62"/>
      <c r="F88" s="62"/>
      <c r="G88" s="62"/>
      <c r="H88" s="62"/>
      <c r="I88" s="171"/>
      <c r="J88" s="180">
        <f>BK88</f>
        <v>0</v>
      </c>
      <c r="K88" s="62"/>
      <c r="L88" s="60"/>
      <c r="M88" s="83"/>
      <c r="N88" s="84"/>
      <c r="O88" s="84"/>
      <c r="P88" s="181">
        <f>P89+P154</f>
        <v>0</v>
      </c>
      <c r="Q88" s="84"/>
      <c r="R88" s="181">
        <f>R89+R154</f>
        <v>955.81404464000013</v>
      </c>
      <c r="S88" s="84"/>
      <c r="T88" s="182">
        <f>T89+T154</f>
        <v>0.35080000000000006</v>
      </c>
      <c r="AT88" s="23" t="s">
        <v>74</v>
      </c>
      <c r="AU88" s="23" t="s">
        <v>142</v>
      </c>
      <c r="BK88" s="183">
        <f>BK89+BK154</f>
        <v>0</v>
      </c>
    </row>
    <row r="89" spans="2:65" s="11" customFormat="1" ht="37.35" customHeight="1">
      <c r="B89" s="184"/>
      <c r="C89" s="185"/>
      <c r="D89" s="186" t="s">
        <v>74</v>
      </c>
      <c r="E89" s="187" t="s">
        <v>163</v>
      </c>
      <c r="F89" s="187" t="s">
        <v>405</v>
      </c>
      <c r="G89" s="185"/>
      <c r="H89" s="185"/>
      <c r="I89" s="188"/>
      <c r="J89" s="189">
        <f>BK89</f>
        <v>0</v>
      </c>
      <c r="K89" s="185"/>
      <c r="L89" s="190"/>
      <c r="M89" s="191"/>
      <c r="N89" s="192"/>
      <c r="O89" s="192"/>
      <c r="P89" s="193">
        <f>P90+P116+P124+P133+P135+P143+P150+P152</f>
        <v>0</v>
      </c>
      <c r="Q89" s="192"/>
      <c r="R89" s="193">
        <f>R90+R116+R124+R133+R135+R143+R150+R152</f>
        <v>954.8760070400001</v>
      </c>
      <c r="S89" s="192"/>
      <c r="T89" s="194">
        <f>T90+T116+T124+T133+T135+T143+T150+T152</f>
        <v>0.35080000000000006</v>
      </c>
      <c r="AR89" s="195" t="s">
        <v>24</v>
      </c>
      <c r="AT89" s="196" t="s">
        <v>74</v>
      </c>
      <c r="AU89" s="196" t="s">
        <v>75</v>
      </c>
      <c r="AY89" s="195" t="s">
        <v>165</v>
      </c>
      <c r="BK89" s="197">
        <f>BK90+BK116+BK124+BK133+BK135+BK143+BK150+BK152</f>
        <v>0</v>
      </c>
    </row>
    <row r="90" spans="2:65" s="11" customFormat="1" ht="19.899999999999999" customHeight="1">
      <c r="B90" s="184"/>
      <c r="C90" s="185"/>
      <c r="D90" s="198" t="s">
        <v>74</v>
      </c>
      <c r="E90" s="199" t="s">
        <v>24</v>
      </c>
      <c r="F90" s="199" t="s">
        <v>406</v>
      </c>
      <c r="G90" s="185"/>
      <c r="H90" s="185"/>
      <c r="I90" s="188"/>
      <c r="J90" s="200">
        <f>BK90</f>
        <v>0</v>
      </c>
      <c r="K90" s="185"/>
      <c r="L90" s="190"/>
      <c r="M90" s="191"/>
      <c r="N90" s="192"/>
      <c r="O90" s="192"/>
      <c r="P90" s="193">
        <f>SUM(P91:P115)</f>
        <v>0</v>
      </c>
      <c r="Q90" s="192"/>
      <c r="R90" s="193">
        <f>SUM(R91:R115)</f>
        <v>17.96190876</v>
      </c>
      <c r="S90" s="192"/>
      <c r="T90" s="194">
        <f>SUM(T91:T115)</f>
        <v>0</v>
      </c>
      <c r="AR90" s="195" t="s">
        <v>24</v>
      </c>
      <c r="AT90" s="196" t="s">
        <v>74</v>
      </c>
      <c r="AU90" s="196" t="s">
        <v>24</v>
      </c>
      <c r="AY90" s="195" t="s">
        <v>165</v>
      </c>
      <c r="BK90" s="197">
        <f>SUM(BK91:BK115)</f>
        <v>0</v>
      </c>
    </row>
    <row r="91" spans="2:65" s="1" customFormat="1" ht="22.5" customHeight="1">
      <c r="B91" s="40"/>
      <c r="C91" s="201" t="s">
        <v>24</v>
      </c>
      <c r="D91" s="201" t="s">
        <v>167</v>
      </c>
      <c r="E91" s="202" t="s">
        <v>787</v>
      </c>
      <c r="F91" s="203" t="s">
        <v>788</v>
      </c>
      <c r="G91" s="204" t="s">
        <v>428</v>
      </c>
      <c r="H91" s="205">
        <v>1300</v>
      </c>
      <c r="I91" s="206"/>
      <c r="J91" s="207">
        <f t="shared" ref="J91:J96" si="0">ROUND(I91*H91,2)</f>
        <v>0</v>
      </c>
      <c r="K91" s="203" t="s">
        <v>240</v>
      </c>
      <c r="L91" s="60"/>
      <c r="M91" s="208" t="s">
        <v>22</v>
      </c>
      <c r="N91" s="209" t="s">
        <v>46</v>
      </c>
      <c r="O91" s="41"/>
      <c r="P91" s="210">
        <f t="shared" ref="P91:P96" si="1">O91*H91</f>
        <v>0</v>
      </c>
      <c r="Q91" s="210">
        <v>0</v>
      </c>
      <c r="R91" s="210">
        <f t="shared" ref="R91:R96" si="2">Q91*H91</f>
        <v>0</v>
      </c>
      <c r="S91" s="210">
        <v>0</v>
      </c>
      <c r="T91" s="211">
        <f t="shared" ref="T91:T96" si="3">S91*H91</f>
        <v>0</v>
      </c>
      <c r="AR91" s="23" t="s">
        <v>171</v>
      </c>
      <c r="AT91" s="23" t="s">
        <v>167</v>
      </c>
      <c r="AU91" s="23" t="s">
        <v>84</v>
      </c>
      <c r="AY91" s="23" t="s">
        <v>165</v>
      </c>
      <c r="BE91" s="212">
        <f t="shared" ref="BE91:BE96" si="4">IF(N91="základní",J91,0)</f>
        <v>0</v>
      </c>
      <c r="BF91" s="212">
        <f t="shared" ref="BF91:BF96" si="5">IF(N91="snížená",J91,0)</f>
        <v>0</v>
      </c>
      <c r="BG91" s="212">
        <f t="shared" ref="BG91:BG96" si="6">IF(N91="zákl. přenesená",J91,0)</f>
        <v>0</v>
      </c>
      <c r="BH91" s="212">
        <f t="shared" ref="BH91:BH96" si="7">IF(N91="sníž. přenesená",J91,0)</f>
        <v>0</v>
      </c>
      <c r="BI91" s="212">
        <f t="shared" ref="BI91:BI96" si="8">IF(N91="nulová",J91,0)</f>
        <v>0</v>
      </c>
      <c r="BJ91" s="23" t="s">
        <v>24</v>
      </c>
      <c r="BK91" s="212">
        <f t="shared" ref="BK91:BK96" si="9">ROUND(I91*H91,2)</f>
        <v>0</v>
      </c>
      <c r="BL91" s="23" t="s">
        <v>171</v>
      </c>
      <c r="BM91" s="23" t="s">
        <v>789</v>
      </c>
    </row>
    <row r="92" spans="2:65" s="1" customFormat="1" ht="22.5" customHeight="1">
      <c r="B92" s="40"/>
      <c r="C92" s="201" t="s">
        <v>84</v>
      </c>
      <c r="D92" s="201" t="s">
        <v>167</v>
      </c>
      <c r="E92" s="202" t="s">
        <v>790</v>
      </c>
      <c r="F92" s="203" t="s">
        <v>791</v>
      </c>
      <c r="G92" s="204" t="s">
        <v>432</v>
      </c>
      <c r="H92" s="205">
        <v>60</v>
      </c>
      <c r="I92" s="206"/>
      <c r="J92" s="207">
        <f t="shared" si="0"/>
        <v>0</v>
      </c>
      <c r="K92" s="203" t="s">
        <v>240</v>
      </c>
      <c r="L92" s="60"/>
      <c r="M92" s="208" t="s">
        <v>22</v>
      </c>
      <c r="N92" s="209" t="s">
        <v>46</v>
      </c>
      <c r="O92" s="41"/>
      <c r="P92" s="210">
        <f t="shared" si="1"/>
        <v>0</v>
      </c>
      <c r="Q92" s="210">
        <v>0</v>
      </c>
      <c r="R92" s="210">
        <f t="shared" si="2"/>
        <v>0</v>
      </c>
      <c r="S92" s="210">
        <v>0</v>
      </c>
      <c r="T92" s="211">
        <f t="shared" si="3"/>
        <v>0</v>
      </c>
      <c r="AR92" s="23" t="s">
        <v>171</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171</v>
      </c>
      <c r="BM92" s="23" t="s">
        <v>792</v>
      </c>
    </row>
    <row r="93" spans="2:65" s="1" customFormat="1" ht="22.5" customHeight="1">
      <c r="B93" s="40"/>
      <c r="C93" s="201" t="s">
        <v>176</v>
      </c>
      <c r="D93" s="201" t="s">
        <v>167</v>
      </c>
      <c r="E93" s="202" t="s">
        <v>793</v>
      </c>
      <c r="F93" s="203" t="s">
        <v>794</v>
      </c>
      <c r="G93" s="204" t="s">
        <v>195</v>
      </c>
      <c r="H93" s="205">
        <v>34</v>
      </c>
      <c r="I93" s="206"/>
      <c r="J93" s="207">
        <f t="shared" si="0"/>
        <v>0</v>
      </c>
      <c r="K93" s="203" t="s">
        <v>240</v>
      </c>
      <c r="L93" s="60"/>
      <c r="M93" s="208" t="s">
        <v>22</v>
      </c>
      <c r="N93" s="209" t="s">
        <v>46</v>
      </c>
      <c r="O93" s="41"/>
      <c r="P93" s="210">
        <f t="shared" si="1"/>
        <v>0</v>
      </c>
      <c r="Q93" s="210">
        <v>0</v>
      </c>
      <c r="R93" s="210">
        <f t="shared" si="2"/>
        <v>0</v>
      </c>
      <c r="S93" s="210">
        <v>0</v>
      </c>
      <c r="T93" s="211">
        <f t="shared" si="3"/>
        <v>0</v>
      </c>
      <c r="AR93" s="23" t="s">
        <v>171</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171</v>
      </c>
      <c r="BM93" s="23" t="s">
        <v>795</v>
      </c>
    </row>
    <row r="94" spans="2:65" s="1" customFormat="1" ht="22.5" customHeight="1">
      <c r="B94" s="40"/>
      <c r="C94" s="201" t="s">
        <v>171</v>
      </c>
      <c r="D94" s="201" t="s">
        <v>167</v>
      </c>
      <c r="E94" s="202" t="s">
        <v>796</v>
      </c>
      <c r="F94" s="203" t="s">
        <v>797</v>
      </c>
      <c r="G94" s="204" t="s">
        <v>195</v>
      </c>
      <c r="H94" s="205">
        <v>1664.3</v>
      </c>
      <c r="I94" s="206"/>
      <c r="J94" s="207">
        <f t="shared" si="0"/>
        <v>0</v>
      </c>
      <c r="K94" s="203" t="s">
        <v>240</v>
      </c>
      <c r="L94" s="60"/>
      <c r="M94" s="208" t="s">
        <v>22</v>
      </c>
      <c r="N94" s="209" t="s">
        <v>46</v>
      </c>
      <c r="O94" s="41"/>
      <c r="P94" s="210">
        <f t="shared" si="1"/>
        <v>0</v>
      </c>
      <c r="Q94" s="210">
        <v>0</v>
      </c>
      <c r="R94" s="210">
        <f t="shared" si="2"/>
        <v>0</v>
      </c>
      <c r="S94" s="210">
        <v>0</v>
      </c>
      <c r="T94" s="211">
        <f t="shared" si="3"/>
        <v>0</v>
      </c>
      <c r="AR94" s="23" t="s">
        <v>171</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171</v>
      </c>
      <c r="BM94" s="23" t="s">
        <v>798</v>
      </c>
    </row>
    <row r="95" spans="2:65" s="1" customFormat="1" ht="22.5" customHeight="1">
      <c r="B95" s="40"/>
      <c r="C95" s="201" t="s">
        <v>183</v>
      </c>
      <c r="D95" s="201" t="s">
        <v>167</v>
      </c>
      <c r="E95" s="202" t="s">
        <v>438</v>
      </c>
      <c r="F95" s="203" t="s">
        <v>439</v>
      </c>
      <c r="G95" s="204" t="s">
        <v>195</v>
      </c>
      <c r="H95" s="205">
        <v>832.2</v>
      </c>
      <c r="I95" s="206"/>
      <c r="J95" s="207">
        <f t="shared" si="0"/>
        <v>0</v>
      </c>
      <c r="K95" s="203" t="s">
        <v>240</v>
      </c>
      <c r="L95" s="60"/>
      <c r="M95" s="208" t="s">
        <v>22</v>
      </c>
      <c r="N95" s="209" t="s">
        <v>46</v>
      </c>
      <c r="O95" s="41"/>
      <c r="P95" s="210">
        <f t="shared" si="1"/>
        <v>0</v>
      </c>
      <c r="Q95" s="210">
        <v>0</v>
      </c>
      <c r="R95" s="210">
        <f t="shared" si="2"/>
        <v>0</v>
      </c>
      <c r="S95" s="210">
        <v>0</v>
      </c>
      <c r="T95" s="211">
        <f t="shared" si="3"/>
        <v>0</v>
      </c>
      <c r="AR95" s="23" t="s">
        <v>171</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171</v>
      </c>
      <c r="BM95" s="23" t="s">
        <v>799</v>
      </c>
    </row>
    <row r="96" spans="2:65" s="1" customFormat="1" ht="22.5" customHeight="1">
      <c r="B96" s="40"/>
      <c r="C96" s="201" t="s">
        <v>187</v>
      </c>
      <c r="D96" s="201" t="s">
        <v>167</v>
      </c>
      <c r="E96" s="202" t="s">
        <v>800</v>
      </c>
      <c r="F96" s="203" t="s">
        <v>801</v>
      </c>
      <c r="G96" s="204" t="s">
        <v>195</v>
      </c>
      <c r="H96" s="205">
        <v>39.264000000000003</v>
      </c>
      <c r="I96" s="206"/>
      <c r="J96" s="207">
        <f t="shared" si="0"/>
        <v>0</v>
      </c>
      <c r="K96" s="203" t="s">
        <v>240</v>
      </c>
      <c r="L96" s="60"/>
      <c r="M96" s="208" t="s">
        <v>22</v>
      </c>
      <c r="N96" s="209" t="s">
        <v>46</v>
      </c>
      <c r="O96" s="41"/>
      <c r="P96" s="210">
        <f t="shared" si="1"/>
        <v>0</v>
      </c>
      <c r="Q96" s="210">
        <v>0</v>
      </c>
      <c r="R96" s="210">
        <f t="shared" si="2"/>
        <v>0</v>
      </c>
      <c r="S96" s="210">
        <v>0</v>
      </c>
      <c r="T96" s="211">
        <f t="shared" si="3"/>
        <v>0</v>
      </c>
      <c r="AR96" s="23" t="s">
        <v>171</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171</v>
      </c>
      <c r="BM96" s="23" t="s">
        <v>802</v>
      </c>
    </row>
    <row r="97" spans="2:65" s="12" customFormat="1" ht="13.5">
      <c r="B97" s="227"/>
      <c r="C97" s="228"/>
      <c r="D97" s="229" t="s">
        <v>408</v>
      </c>
      <c r="E97" s="230" t="s">
        <v>22</v>
      </c>
      <c r="F97" s="231" t="s">
        <v>803</v>
      </c>
      <c r="G97" s="228"/>
      <c r="H97" s="232">
        <v>39.264000000000003</v>
      </c>
      <c r="I97" s="233"/>
      <c r="J97" s="228"/>
      <c r="K97" s="228"/>
      <c r="L97" s="234"/>
      <c r="M97" s="235"/>
      <c r="N97" s="236"/>
      <c r="O97" s="236"/>
      <c r="P97" s="236"/>
      <c r="Q97" s="236"/>
      <c r="R97" s="236"/>
      <c r="S97" s="236"/>
      <c r="T97" s="237"/>
      <c r="AT97" s="238" t="s">
        <v>408</v>
      </c>
      <c r="AU97" s="238" t="s">
        <v>84</v>
      </c>
      <c r="AV97" s="12" t="s">
        <v>84</v>
      </c>
      <c r="AW97" s="12" t="s">
        <v>39</v>
      </c>
      <c r="AX97" s="12" t="s">
        <v>24</v>
      </c>
      <c r="AY97" s="238" t="s">
        <v>165</v>
      </c>
    </row>
    <row r="98" spans="2:65" s="1" customFormat="1" ht="22.5" customHeight="1">
      <c r="B98" s="40"/>
      <c r="C98" s="201" t="s">
        <v>192</v>
      </c>
      <c r="D98" s="201" t="s">
        <v>167</v>
      </c>
      <c r="E98" s="202" t="s">
        <v>804</v>
      </c>
      <c r="F98" s="203" t="s">
        <v>805</v>
      </c>
      <c r="G98" s="204" t="s">
        <v>443</v>
      </c>
      <c r="H98" s="205">
        <v>2</v>
      </c>
      <c r="I98" s="206"/>
      <c r="J98" s="207">
        <f t="shared" ref="J98:J115" si="10">ROUND(I98*H98,2)</f>
        <v>0</v>
      </c>
      <c r="K98" s="203" t="s">
        <v>22</v>
      </c>
      <c r="L98" s="60"/>
      <c r="M98" s="208" t="s">
        <v>22</v>
      </c>
      <c r="N98" s="209" t="s">
        <v>46</v>
      </c>
      <c r="O98" s="41"/>
      <c r="P98" s="210">
        <f t="shared" ref="P98:P115" si="11">O98*H98</f>
        <v>0</v>
      </c>
      <c r="Q98" s="210">
        <v>0</v>
      </c>
      <c r="R98" s="210">
        <f t="shared" ref="R98:R115" si="12">Q98*H98</f>
        <v>0</v>
      </c>
      <c r="S98" s="210">
        <v>0</v>
      </c>
      <c r="T98" s="211">
        <f t="shared" ref="T98:T115" si="13">S98*H98</f>
        <v>0</v>
      </c>
      <c r="AR98" s="23" t="s">
        <v>171</v>
      </c>
      <c r="AT98" s="23" t="s">
        <v>167</v>
      </c>
      <c r="AU98" s="23" t="s">
        <v>84</v>
      </c>
      <c r="AY98" s="23" t="s">
        <v>165</v>
      </c>
      <c r="BE98" s="212">
        <f t="shared" ref="BE98:BE115" si="14">IF(N98="základní",J98,0)</f>
        <v>0</v>
      </c>
      <c r="BF98" s="212">
        <f t="shared" ref="BF98:BF115" si="15">IF(N98="snížená",J98,0)</f>
        <v>0</v>
      </c>
      <c r="BG98" s="212">
        <f t="shared" ref="BG98:BG115" si="16">IF(N98="zákl. přenesená",J98,0)</f>
        <v>0</v>
      </c>
      <c r="BH98" s="212">
        <f t="shared" ref="BH98:BH115" si="17">IF(N98="sníž. přenesená",J98,0)</f>
        <v>0</v>
      </c>
      <c r="BI98" s="212">
        <f t="shared" ref="BI98:BI115" si="18">IF(N98="nulová",J98,0)</f>
        <v>0</v>
      </c>
      <c r="BJ98" s="23" t="s">
        <v>24</v>
      </c>
      <c r="BK98" s="212">
        <f t="shared" ref="BK98:BK115" si="19">ROUND(I98*H98,2)</f>
        <v>0</v>
      </c>
      <c r="BL98" s="23" t="s">
        <v>171</v>
      </c>
      <c r="BM98" s="23" t="s">
        <v>806</v>
      </c>
    </row>
    <row r="99" spans="2:65" s="1" customFormat="1" ht="22.5" customHeight="1">
      <c r="B99" s="40"/>
      <c r="C99" s="201" t="s">
        <v>197</v>
      </c>
      <c r="D99" s="201" t="s">
        <v>167</v>
      </c>
      <c r="E99" s="202" t="s">
        <v>807</v>
      </c>
      <c r="F99" s="203" t="s">
        <v>808</v>
      </c>
      <c r="G99" s="204" t="s">
        <v>443</v>
      </c>
      <c r="H99" s="205">
        <v>2</v>
      </c>
      <c r="I99" s="206"/>
      <c r="J99" s="207">
        <f t="shared" si="10"/>
        <v>0</v>
      </c>
      <c r="K99" s="203" t="s">
        <v>22</v>
      </c>
      <c r="L99" s="60"/>
      <c r="M99" s="208" t="s">
        <v>22</v>
      </c>
      <c r="N99" s="209" t="s">
        <v>46</v>
      </c>
      <c r="O99" s="41"/>
      <c r="P99" s="210">
        <f t="shared" si="11"/>
        <v>0</v>
      </c>
      <c r="Q99" s="210">
        <v>0</v>
      </c>
      <c r="R99" s="210">
        <f t="shared" si="12"/>
        <v>0</v>
      </c>
      <c r="S99" s="210">
        <v>0</v>
      </c>
      <c r="T99" s="211">
        <f t="shared" si="13"/>
        <v>0</v>
      </c>
      <c r="AR99" s="23" t="s">
        <v>171</v>
      </c>
      <c r="AT99" s="23" t="s">
        <v>167</v>
      </c>
      <c r="AU99" s="23" t="s">
        <v>84</v>
      </c>
      <c r="AY99" s="23" t="s">
        <v>165</v>
      </c>
      <c r="BE99" s="212">
        <f t="shared" si="14"/>
        <v>0</v>
      </c>
      <c r="BF99" s="212">
        <f t="shared" si="15"/>
        <v>0</v>
      </c>
      <c r="BG99" s="212">
        <f t="shared" si="16"/>
        <v>0</v>
      </c>
      <c r="BH99" s="212">
        <f t="shared" si="17"/>
        <v>0</v>
      </c>
      <c r="BI99" s="212">
        <f t="shared" si="18"/>
        <v>0</v>
      </c>
      <c r="BJ99" s="23" t="s">
        <v>24</v>
      </c>
      <c r="BK99" s="212">
        <f t="shared" si="19"/>
        <v>0</v>
      </c>
      <c r="BL99" s="23" t="s">
        <v>171</v>
      </c>
      <c r="BM99" s="23" t="s">
        <v>809</v>
      </c>
    </row>
    <row r="100" spans="2:65" s="1" customFormat="1" ht="22.5" customHeight="1">
      <c r="B100" s="40"/>
      <c r="C100" s="201" t="s">
        <v>201</v>
      </c>
      <c r="D100" s="201" t="s">
        <v>167</v>
      </c>
      <c r="E100" s="202" t="s">
        <v>810</v>
      </c>
      <c r="F100" s="203" t="s">
        <v>446</v>
      </c>
      <c r="G100" s="204" t="s">
        <v>443</v>
      </c>
      <c r="H100" s="205">
        <v>2</v>
      </c>
      <c r="I100" s="206"/>
      <c r="J100" s="207">
        <f t="shared" si="10"/>
        <v>0</v>
      </c>
      <c r="K100" s="203" t="s">
        <v>22</v>
      </c>
      <c r="L100" s="60"/>
      <c r="M100" s="208" t="s">
        <v>22</v>
      </c>
      <c r="N100" s="209" t="s">
        <v>46</v>
      </c>
      <c r="O100" s="41"/>
      <c r="P100" s="210">
        <f t="shared" si="11"/>
        <v>0</v>
      </c>
      <c r="Q100" s="210">
        <v>0</v>
      </c>
      <c r="R100" s="210">
        <f t="shared" si="12"/>
        <v>0</v>
      </c>
      <c r="S100" s="210">
        <v>0</v>
      </c>
      <c r="T100" s="211">
        <f t="shared" si="13"/>
        <v>0</v>
      </c>
      <c r="AR100" s="23" t="s">
        <v>171</v>
      </c>
      <c r="AT100" s="23" t="s">
        <v>167</v>
      </c>
      <c r="AU100" s="23" t="s">
        <v>84</v>
      </c>
      <c r="AY100" s="23" t="s">
        <v>165</v>
      </c>
      <c r="BE100" s="212">
        <f t="shared" si="14"/>
        <v>0</v>
      </c>
      <c r="BF100" s="212">
        <f t="shared" si="15"/>
        <v>0</v>
      </c>
      <c r="BG100" s="212">
        <f t="shared" si="16"/>
        <v>0</v>
      </c>
      <c r="BH100" s="212">
        <f t="shared" si="17"/>
        <v>0</v>
      </c>
      <c r="BI100" s="212">
        <f t="shared" si="18"/>
        <v>0</v>
      </c>
      <c r="BJ100" s="23" t="s">
        <v>24</v>
      </c>
      <c r="BK100" s="212">
        <f t="shared" si="19"/>
        <v>0</v>
      </c>
      <c r="BL100" s="23" t="s">
        <v>171</v>
      </c>
      <c r="BM100" s="23" t="s">
        <v>811</v>
      </c>
    </row>
    <row r="101" spans="2:65" s="1" customFormat="1" ht="22.5" customHeight="1">
      <c r="B101" s="40"/>
      <c r="C101" s="201" t="s">
        <v>29</v>
      </c>
      <c r="D101" s="201" t="s">
        <v>167</v>
      </c>
      <c r="E101" s="202" t="s">
        <v>812</v>
      </c>
      <c r="F101" s="203" t="s">
        <v>813</v>
      </c>
      <c r="G101" s="204" t="s">
        <v>227</v>
      </c>
      <c r="H101" s="205">
        <v>0.248</v>
      </c>
      <c r="I101" s="206"/>
      <c r="J101" s="207">
        <f t="shared" si="10"/>
        <v>0</v>
      </c>
      <c r="K101" s="203" t="s">
        <v>22</v>
      </c>
      <c r="L101" s="60"/>
      <c r="M101" s="208" t="s">
        <v>22</v>
      </c>
      <c r="N101" s="209" t="s">
        <v>46</v>
      </c>
      <c r="O101" s="41"/>
      <c r="P101" s="210">
        <f t="shared" si="11"/>
        <v>0</v>
      </c>
      <c r="Q101" s="210">
        <v>0</v>
      </c>
      <c r="R101" s="210">
        <f t="shared" si="12"/>
        <v>0</v>
      </c>
      <c r="S101" s="210">
        <v>0</v>
      </c>
      <c r="T101" s="211">
        <f t="shared" si="13"/>
        <v>0</v>
      </c>
      <c r="AR101" s="23" t="s">
        <v>171</v>
      </c>
      <c r="AT101" s="23" t="s">
        <v>167</v>
      </c>
      <c r="AU101" s="23" t="s">
        <v>84</v>
      </c>
      <c r="AY101" s="23" t="s">
        <v>165</v>
      </c>
      <c r="BE101" s="212">
        <f t="shared" si="14"/>
        <v>0</v>
      </c>
      <c r="BF101" s="212">
        <f t="shared" si="15"/>
        <v>0</v>
      </c>
      <c r="BG101" s="212">
        <f t="shared" si="16"/>
        <v>0</v>
      </c>
      <c r="BH101" s="212">
        <f t="shared" si="17"/>
        <v>0</v>
      </c>
      <c r="BI101" s="212">
        <f t="shared" si="18"/>
        <v>0</v>
      </c>
      <c r="BJ101" s="23" t="s">
        <v>24</v>
      </c>
      <c r="BK101" s="212">
        <f t="shared" si="19"/>
        <v>0</v>
      </c>
      <c r="BL101" s="23" t="s">
        <v>171</v>
      </c>
      <c r="BM101" s="23" t="s">
        <v>814</v>
      </c>
    </row>
    <row r="102" spans="2:65" s="1" customFormat="1" ht="22.5" customHeight="1">
      <c r="B102" s="40"/>
      <c r="C102" s="201" t="s">
        <v>208</v>
      </c>
      <c r="D102" s="201" t="s">
        <v>167</v>
      </c>
      <c r="E102" s="202" t="s">
        <v>449</v>
      </c>
      <c r="F102" s="203" t="s">
        <v>450</v>
      </c>
      <c r="G102" s="204" t="s">
        <v>170</v>
      </c>
      <c r="H102" s="205">
        <v>128.5</v>
      </c>
      <c r="I102" s="206"/>
      <c r="J102" s="207">
        <f t="shared" si="10"/>
        <v>0</v>
      </c>
      <c r="K102" s="203" t="s">
        <v>240</v>
      </c>
      <c r="L102" s="60"/>
      <c r="M102" s="208" t="s">
        <v>22</v>
      </c>
      <c r="N102" s="209" t="s">
        <v>46</v>
      </c>
      <c r="O102" s="41"/>
      <c r="P102" s="210">
        <f t="shared" si="11"/>
        <v>0</v>
      </c>
      <c r="Q102" s="210">
        <v>1.4999999999999999E-4</v>
      </c>
      <c r="R102" s="210">
        <f t="shared" si="12"/>
        <v>1.9274999999999997E-2</v>
      </c>
      <c r="S102" s="210">
        <v>0</v>
      </c>
      <c r="T102" s="211">
        <f t="shared" si="13"/>
        <v>0</v>
      </c>
      <c r="AR102" s="23" t="s">
        <v>171</v>
      </c>
      <c r="AT102" s="23" t="s">
        <v>167</v>
      </c>
      <c r="AU102" s="23" t="s">
        <v>84</v>
      </c>
      <c r="AY102" s="23" t="s">
        <v>165</v>
      </c>
      <c r="BE102" s="212">
        <f t="shared" si="14"/>
        <v>0</v>
      </c>
      <c r="BF102" s="212">
        <f t="shared" si="15"/>
        <v>0</v>
      </c>
      <c r="BG102" s="212">
        <f t="shared" si="16"/>
        <v>0</v>
      </c>
      <c r="BH102" s="212">
        <f t="shared" si="17"/>
        <v>0</v>
      </c>
      <c r="BI102" s="212">
        <f t="shared" si="18"/>
        <v>0</v>
      </c>
      <c r="BJ102" s="23" t="s">
        <v>24</v>
      </c>
      <c r="BK102" s="212">
        <f t="shared" si="19"/>
        <v>0</v>
      </c>
      <c r="BL102" s="23" t="s">
        <v>171</v>
      </c>
      <c r="BM102" s="23" t="s">
        <v>815</v>
      </c>
    </row>
    <row r="103" spans="2:65" s="1" customFormat="1" ht="22.5" customHeight="1">
      <c r="B103" s="40"/>
      <c r="C103" s="201" t="s">
        <v>212</v>
      </c>
      <c r="D103" s="201" t="s">
        <v>167</v>
      </c>
      <c r="E103" s="202" t="s">
        <v>457</v>
      </c>
      <c r="F103" s="203" t="s">
        <v>458</v>
      </c>
      <c r="G103" s="204" t="s">
        <v>170</v>
      </c>
      <c r="H103" s="205">
        <v>128.5</v>
      </c>
      <c r="I103" s="206"/>
      <c r="J103" s="207">
        <f t="shared" si="10"/>
        <v>0</v>
      </c>
      <c r="K103" s="203" t="s">
        <v>240</v>
      </c>
      <c r="L103" s="60"/>
      <c r="M103" s="208" t="s">
        <v>22</v>
      </c>
      <c r="N103" s="209" t="s">
        <v>46</v>
      </c>
      <c r="O103" s="41"/>
      <c r="P103" s="210">
        <f t="shared" si="11"/>
        <v>0</v>
      </c>
      <c r="Q103" s="210">
        <v>2.82E-3</v>
      </c>
      <c r="R103" s="210">
        <f t="shared" si="12"/>
        <v>0.36237000000000003</v>
      </c>
      <c r="S103" s="210">
        <v>0</v>
      </c>
      <c r="T103" s="211">
        <f t="shared" si="13"/>
        <v>0</v>
      </c>
      <c r="AR103" s="23" t="s">
        <v>171</v>
      </c>
      <c r="AT103" s="23" t="s">
        <v>167</v>
      </c>
      <c r="AU103" s="23" t="s">
        <v>84</v>
      </c>
      <c r="AY103" s="23" t="s">
        <v>165</v>
      </c>
      <c r="BE103" s="212">
        <f t="shared" si="14"/>
        <v>0</v>
      </c>
      <c r="BF103" s="212">
        <f t="shared" si="15"/>
        <v>0</v>
      </c>
      <c r="BG103" s="212">
        <f t="shared" si="16"/>
        <v>0</v>
      </c>
      <c r="BH103" s="212">
        <f t="shared" si="17"/>
        <v>0</v>
      </c>
      <c r="BI103" s="212">
        <f t="shared" si="18"/>
        <v>0</v>
      </c>
      <c r="BJ103" s="23" t="s">
        <v>24</v>
      </c>
      <c r="BK103" s="212">
        <f t="shared" si="19"/>
        <v>0</v>
      </c>
      <c r="BL103" s="23" t="s">
        <v>171</v>
      </c>
      <c r="BM103" s="23" t="s">
        <v>816</v>
      </c>
    </row>
    <row r="104" spans="2:65" s="1" customFormat="1" ht="22.5" customHeight="1">
      <c r="B104" s="40"/>
      <c r="C104" s="213" t="s">
        <v>216</v>
      </c>
      <c r="D104" s="213" t="s">
        <v>224</v>
      </c>
      <c r="E104" s="214" t="s">
        <v>453</v>
      </c>
      <c r="F104" s="215" t="s">
        <v>454</v>
      </c>
      <c r="G104" s="216" t="s">
        <v>227</v>
      </c>
      <c r="H104" s="217">
        <v>16.84</v>
      </c>
      <c r="I104" s="218"/>
      <c r="J104" s="219">
        <f t="shared" si="10"/>
        <v>0</v>
      </c>
      <c r="K104" s="215" t="s">
        <v>240</v>
      </c>
      <c r="L104" s="220"/>
      <c r="M104" s="221" t="s">
        <v>22</v>
      </c>
      <c r="N104" s="222" t="s">
        <v>46</v>
      </c>
      <c r="O104" s="41"/>
      <c r="P104" s="210">
        <f t="shared" si="11"/>
        <v>0</v>
      </c>
      <c r="Q104" s="210">
        <v>1</v>
      </c>
      <c r="R104" s="210">
        <f t="shared" si="12"/>
        <v>16.84</v>
      </c>
      <c r="S104" s="210">
        <v>0</v>
      </c>
      <c r="T104" s="211">
        <f t="shared" si="13"/>
        <v>0</v>
      </c>
      <c r="AR104" s="23" t="s">
        <v>197</v>
      </c>
      <c r="AT104" s="23" t="s">
        <v>224</v>
      </c>
      <c r="AU104" s="23" t="s">
        <v>84</v>
      </c>
      <c r="AY104" s="23" t="s">
        <v>165</v>
      </c>
      <c r="BE104" s="212">
        <f t="shared" si="14"/>
        <v>0</v>
      </c>
      <c r="BF104" s="212">
        <f t="shared" si="15"/>
        <v>0</v>
      </c>
      <c r="BG104" s="212">
        <f t="shared" si="16"/>
        <v>0</v>
      </c>
      <c r="BH104" s="212">
        <f t="shared" si="17"/>
        <v>0</v>
      </c>
      <c r="BI104" s="212">
        <f t="shared" si="18"/>
        <v>0</v>
      </c>
      <c r="BJ104" s="23" t="s">
        <v>24</v>
      </c>
      <c r="BK104" s="212">
        <f t="shared" si="19"/>
        <v>0</v>
      </c>
      <c r="BL104" s="23" t="s">
        <v>171</v>
      </c>
      <c r="BM104" s="23" t="s">
        <v>817</v>
      </c>
    </row>
    <row r="105" spans="2:65" s="1" customFormat="1" ht="31.5" customHeight="1">
      <c r="B105" s="40"/>
      <c r="C105" s="201" t="s">
        <v>220</v>
      </c>
      <c r="D105" s="201" t="s">
        <v>167</v>
      </c>
      <c r="E105" s="202" t="s">
        <v>460</v>
      </c>
      <c r="F105" s="203" t="s">
        <v>461</v>
      </c>
      <c r="G105" s="204" t="s">
        <v>170</v>
      </c>
      <c r="H105" s="205">
        <v>128.5</v>
      </c>
      <c r="I105" s="206"/>
      <c r="J105" s="207">
        <f t="shared" si="10"/>
        <v>0</v>
      </c>
      <c r="K105" s="203" t="s">
        <v>240</v>
      </c>
      <c r="L105" s="60"/>
      <c r="M105" s="208" t="s">
        <v>22</v>
      </c>
      <c r="N105" s="209" t="s">
        <v>46</v>
      </c>
      <c r="O105" s="41"/>
      <c r="P105" s="210">
        <f t="shared" si="11"/>
        <v>0</v>
      </c>
      <c r="Q105" s="210">
        <v>9.0000000000000006E-5</v>
      </c>
      <c r="R105" s="210">
        <f t="shared" si="12"/>
        <v>1.1565000000000001E-2</v>
      </c>
      <c r="S105" s="210">
        <v>0</v>
      </c>
      <c r="T105" s="211">
        <f t="shared" si="13"/>
        <v>0</v>
      </c>
      <c r="AR105" s="23" t="s">
        <v>171</v>
      </c>
      <c r="AT105" s="23" t="s">
        <v>167</v>
      </c>
      <c r="AU105" s="23" t="s">
        <v>84</v>
      </c>
      <c r="AY105" s="23" t="s">
        <v>165</v>
      </c>
      <c r="BE105" s="212">
        <f t="shared" si="14"/>
        <v>0</v>
      </c>
      <c r="BF105" s="212">
        <f t="shared" si="15"/>
        <v>0</v>
      </c>
      <c r="BG105" s="212">
        <f t="shared" si="16"/>
        <v>0</v>
      </c>
      <c r="BH105" s="212">
        <f t="shared" si="17"/>
        <v>0</v>
      </c>
      <c r="BI105" s="212">
        <f t="shared" si="18"/>
        <v>0</v>
      </c>
      <c r="BJ105" s="23" t="s">
        <v>24</v>
      </c>
      <c r="BK105" s="212">
        <f t="shared" si="19"/>
        <v>0</v>
      </c>
      <c r="BL105" s="23" t="s">
        <v>171</v>
      </c>
      <c r="BM105" s="23" t="s">
        <v>818</v>
      </c>
    </row>
    <row r="106" spans="2:65" s="1" customFormat="1" ht="22.5" customHeight="1">
      <c r="B106" s="40"/>
      <c r="C106" s="201" t="s">
        <v>10</v>
      </c>
      <c r="D106" s="201" t="s">
        <v>167</v>
      </c>
      <c r="E106" s="202" t="s">
        <v>463</v>
      </c>
      <c r="F106" s="203" t="s">
        <v>464</v>
      </c>
      <c r="G106" s="204" t="s">
        <v>227</v>
      </c>
      <c r="H106" s="205">
        <v>0.72399999999999998</v>
      </c>
      <c r="I106" s="206"/>
      <c r="J106" s="207">
        <f t="shared" si="10"/>
        <v>0</v>
      </c>
      <c r="K106" s="203" t="s">
        <v>240</v>
      </c>
      <c r="L106" s="60"/>
      <c r="M106" s="208" t="s">
        <v>22</v>
      </c>
      <c r="N106" s="209" t="s">
        <v>46</v>
      </c>
      <c r="O106" s="41"/>
      <c r="P106" s="210">
        <f t="shared" si="11"/>
        <v>0</v>
      </c>
      <c r="Q106" s="210">
        <v>5.77E-3</v>
      </c>
      <c r="R106" s="210">
        <f t="shared" si="12"/>
        <v>4.1774799999999999E-3</v>
      </c>
      <c r="S106" s="210">
        <v>0</v>
      </c>
      <c r="T106" s="211">
        <f t="shared" si="13"/>
        <v>0</v>
      </c>
      <c r="AR106" s="23" t="s">
        <v>171</v>
      </c>
      <c r="AT106" s="23" t="s">
        <v>167</v>
      </c>
      <c r="AU106" s="23" t="s">
        <v>84</v>
      </c>
      <c r="AY106" s="23" t="s">
        <v>165</v>
      </c>
      <c r="BE106" s="212">
        <f t="shared" si="14"/>
        <v>0</v>
      </c>
      <c r="BF106" s="212">
        <f t="shared" si="15"/>
        <v>0</v>
      </c>
      <c r="BG106" s="212">
        <f t="shared" si="16"/>
        <v>0</v>
      </c>
      <c r="BH106" s="212">
        <f t="shared" si="17"/>
        <v>0</v>
      </c>
      <c r="BI106" s="212">
        <f t="shared" si="18"/>
        <v>0</v>
      </c>
      <c r="BJ106" s="23" t="s">
        <v>24</v>
      </c>
      <c r="BK106" s="212">
        <f t="shared" si="19"/>
        <v>0</v>
      </c>
      <c r="BL106" s="23" t="s">
        <v>171</v>
      </c>
      <c r="BM106" s="23" t="s">
        <v>819</v>
      </c>
    </row>
    <row r="107" spans="2:65" s="1" customFormat="1" ht="22.5" customHeight="1">
      <c r="B107" s="40"/>
      <c r="C107" s="213" t="s">
        <v>229</v>
      </c>
      <c r="D107" s="213" t="s">
        <v>224</v>
      </c>
      <c r="E107" s="214" t="s">
        <v>467</v>
      </c>
      <c r="F107" s="215" t="s">
        <v>468</v>
      </c>
      <c r="G107" s="216" t="s">
        <v>227</v>
      </c>
      <c r="H107" s="217">
        <v>0.72399999999999998</v>
      </c>
      <c r="I107" s="218"/>
      <c r="J107" s="219">
        <f t="shared" si="10"/>
        <v>0</v>
      </c>
      <c r="K107" s="215" t="s">
        <v>240</v>
      </c>
      <c r="L107" s="220"/>
      <c r="M107" s="221" t="s">
        <v>22</v>
      </c>
      <c r="N107" s="222" t="s">
        <v>46</v>
      </c>
      <c r="O107" s="41"/>
      <c r="P107" s="210">
        <f t="shared" si="11"/>
        <v>0</v>
      </c>
      <c r="Q107" s="210">
        <v>1</v>
      </c>
      <c r="R107" s="210">
        <f t="shared" si="12"/>
        <v>0.72399999999999998</v>
      </c>
      <c r="S107" s="210">
        <v>0</v>
      </c>
      <c r="T107" s="211">
        <f t="shared" si="13"/>
        <v>0</v>
      </c>
      <c r="AR107" s="23" t="s">
        <v>197</v>
      </c>
      <c r="AT107" s="23" t="s">
        <v>224</v>
      </c>
      <c r="AU107" s="23" t="s">
        <v>84</v>
      </c>
      <c r="AY107" s="23" t="s">
        <v>165</v>
      </c>
      <c r="BE107" s="212">
        <f t="shared" si="14"/>
        <v>0</v>
      </c>
      <c r="BF107" s="212">
        <f t="shared" si="15"/>
        <v>0</v>
      </c>
      <c r="BG107" s="212">
        <f t="shared" si="16"/>
        <v>0</v>
      </c>
      <c r="BH107" s="212">
        <f t="shared" si="17"/>
        <v>0</v>
      </c>
      <c r="BI107" s="212">
        <f t="shared" si="18"/>
        <v>0</v>
      </c>
      <c r="BJ107" s="23" t="s">
        <v>24</v>
      </c>
      <c r="BK107" s="212">
        <f t="shared" si="19"/>
        <v>0</v>
      </c>
      <c r="BL107" s="23" t="s">
        <v>171</v>
      </c>
      <c r="BM107" s="23" t="s">
        <v>820</v>
      </c>
    </row>
    <row r="108" spans="2:65" s="1" customFormat="1" ht="22.5" customHeight="1">
      <c r="B108" s="40"/>
      <c r="C108" s="201" t="s">
        <v>233</v>
      </c>
      <c r="D108" s="201" t="s">
        <v>167</v>
      </c>
      <c r="E108" s="202" t="s">
        <v>821</v>
      </c>
      <c r="F108" s="203" t="s">
        <v>822</v>
      </c>
      <c r="G108" s="204" t="s">
        <v>227</v>
      </c>
      <c r="H108" s="205">
        <v>0.72399999999999998</v>
      </c>
      <c r="I108" s="206"/>
      <c r="J108" s="207">
        <f t="shared" si="10"/>
        <v>0</v>
      </c>
      <c r="K108" s="203" t="s">
        <v>240</v>
      </c>
      <c r="L108" s="60"/>
      <c r="M108" s="208" t="s">
        <v>22</v>
      </c>
      <c r="N108" s="209" t="s">
        <v>46</v>
      </c>
      <c r="O108" s="41"/>
      <c r="P108" s="210">
        <f t="shared" si="11"/>
        <v>0</v>
      </c>
      <c r="Q108" s="210">
        <v>7.2000000000000005E-4</v>
      </c>
      <c r="R108" s="210">
        <f t="shared" si="12"/>
        <v>5.2128000000000005E-4</v>
      </c>
      <c r="S108" s="210">
        <v>0</v>
      </c>
      <c r="T108" s="211">
        <f t="shared" si="13"/>
        <v>0</v>
      </c>
      <c r="AR108" s="23" t="s">
        <v>171</v>
      </c>
      <c r="AT108" s="23" t="s">
        <v>167</v>
      </c>
      <c r="AU108" s="23" t="s">
        <v>84</v>
      </c>
      <c r="AY108" s="23" t="s">
        <v>165</v>
      </c>
      <c r="BE108" s="212">
        <f t="shared" si="14"/>
        <v>0</v>
      </c>
      <c r="BF108" s="212">
        <f t="shared" si="15"/>
        <v>0</v>
      </c>
      <c r="BG108" s="212">
        <f t="shared" si="16"/>
        <v>0</v>
      </c>
      <c r="BH108" s="212">
        <f t="shared" si="17"/>
        <v>0</v>
      </c>
      <c r="BI108" s="212">
        <f t="shared" si="18"/>
        <v>0</v>
      </c>
      <c r="BJ108" s="23" t="s">
        <v>24</v>
      </c>
      <c r="BK108" s="212">
        <f t="shared" si="19"/>
        <v>0</v>
      </c>
      <c r="BL108" s="23" t="s">
        <v>171</v>
      </c>
      <c r="BM108" s="23" t="s">
        <v>823</v>
      </c>
    </row>
    <row r="109" spans="2:65" s="1" customFormat="1" ht="22.5" customHeight="1">
      <c r="B109" s="40"/>
      <c r="C109" s="201" t="s">
        <v>242</v>
      </c>
      <c r="D109" s="201" t="s">
        <v>167</v>
      </c>
      <c r="E109" s="202" t="s">
        <v>824</v>
      </c>
      <c r="F109" s="203" t="s">
        <v>825</v>
      </c>
      <c r="G109" s="204" t="s">
        <v>195</v>
      </c>
      <c r="H109" s="205">
        <v>133.13999999999999</v>
      </c>
      <c r="I109" s="206"/>
      <c r="J109" s="207">
        <f t="shared" si="10"/>
        <v>0</v>
      </c>
      <c r="K109" s="203" t="s">
        <v>240</v>
      </c>
      <c r="L109" s="60"/>
      <c r="M109" s="208" t="s">
        <v>22</v>
      </c>
      <c r="N109" s="209" t="s">
        <v>46</v>
      </c>
      <c r="O109" s="41"/>
      <c r="P109" s="210">
        <f t="shared" si="11"/>
        <v>0</v>
      </c>
      <c r="Q109" s="210">
        <v>0</v>
      </c>
      <c r="R109" s="210">
        <f t="shared" si="12"/>
        <v>0</v>
      </c>
      <c r="S109" s="210">
        <v>0</v>
      </c>
      <c r="T109" s="211">
        <f t="shared" si="13"/>
        <v>0</v>
      </c>
      <c r="AR109" s="23" t="s">
        <v>171</v>
      </c>
      <c r="AT109" s="23" t="s">
        <v>167</v>
      </c>
      <c r="AU109" s="23" t="s">
        <v>84</v>
      </c>
      <c r="AY109" s="23" t="s">
        <v>165</v>
      </c>
      <c r="BE109" s="212">
        <f t="shared" si="14"/>
        <v>0</v>
      </c>
      <c r="BF109" s="212">
        <f t="shared" si="15"/>
        <v>0</v>
      </c>
      <c r="BG109" s="212">
        <f t="shared" si="16"/>
        <v>0</v>
      </c>
      <c r="BH109" s="212">
        <f t="shared" si="17"/>
        <v>0</v>
      </c>
      <c r="BI109" s="212">
        <f t="shared" si="18"/>
        <v>0</v>
      </c>
      <c r="BJ109" s="23" t="s">
        <v>24</v>
      </c>
      <c r="BK109" s="212">
        <f t="shared" si="19"/>
        <v>0</v>
      </c>
      <c r="BL109" s="23" t="s">
        <v>171</v>
      </c>
      <c r="BM109" s="23" t="s">
        <v>826</v>
      </c>
    </row>
    <row r="110" spans="2:65" s="1" customFormat="1" ht="22.5" customHeight="1">
      <c r="B110" s="40"/>
      <c r="C110" s="201" t="s">
        <v>250</v>
      </c>
      <c r="D110" s="201" t="s">
        <v>167</v>
      </c>
      <c r="E110" s="202" t="s">
        <v>209</v>
      </c>
      <c r="F110" s="203" t="s">
        <v>210</v>
      </c>
      <c r="G110" s="204" t="s">
        <v>195</v>
      </c>
      <c r="H110" s="205">
        <v>2144.5</v>
      </c>
      <c r="I110" s="206"/>
      <c r="J110" s="207">
        <f t="shared" si="10"/>
        <v>0</v>
      </c>
      <c r="K110" s="203" t="s">
        <v>240</v>
      </c>
      <c r="L110" s="60"/>
      <c r="M110" s="208" t="s">
        <v>22</v>
      </c>
      <c r="N110" s="209" t="s">
        <v>46</v>
      </c>
      <c r="O110" s="41"/>
      <c r="P110" s="210">
        <f t="shared" si="11"/>
        <v>0</v>
      </c>
      <c r="Q110" s="210">
        <v>0</v>
      </c>
      <c r="R110" s="210">
        <f t="shared" si="12"/>
        <v>0</v>
      </c>
      <c r="S110" s="210">
        <v>0</v>
      </c>
      <c r="T110" s="211">
        <f t="shared" si="13"/>
        <v>0</v>
      </c>
      <c r="AR110" s="23" t="s">
        <v>171</v>
      </c>
      <c r="AT110" s="23" t="s">
        <v>167</v>
      </c>
      <c r="AU110" s="23" t="s">
        <v>84</v>
      </c>
      <c r="AY110" s="23" t="s">
        <v>165</v>
      </c>
      <c r="BE110" s="212">
        <f t="shared" si="14"/>
        <v>0</v>
      </c>
      <c r="BF110" s="212">
        <f t="shared" si="15"/>
        <v>0</v>
      </c>
      <c r="BG110" s="212">
        <f t="shared" si="16"/>
        <v>0</v>
      </c>
      <c r="BH110" s="212">
        <f t="shared" si="17"/>
        <v>0</v>
      </c>
      <c r="BI110" s="212">
        <f t="shared" si="18"/>
        <v>0</v>
      </c>
      <c r="BJ110" s="23" t="s">
        <v>24</v>
      </c>
      <c r="BK110" s="212">
        <f t="shared" si="19"/>
        <v>0</v>
      </c>
      <c r="BL110" s="23" t="s">
        <v>171</v>
      </c>
      <c r="BM110" s="23" t="s">
        <v>827</v>
      </c>
    </row>
    <row r="111" spans="2:65" s="1" customFormat="1" ht="22.5" customHeight="1">
      <c r="B111" s="40"/>
      <c r="C111" s="201" t="s">
        <v>246</v>
      </c>
      <c r="D111" s="201" t="s">
        <v>167</v>
      </c>
      <c r="E111" s="202" t="s">
        <v>217</v>
      </c>
      <c r="F111" s="203" t="s">
        <v>218</v>
      </c>
      <c r="G111" s="204" t="s">
        <v>195</v>
      </c>
      <c r="H111" s="205">
        <v>2144.5</v>
      </c>
      <c r="I111" s="206"/>
      <c r="J111" s="207">
        <f t="shared" si="10"/>
        <v>0</v>
      </c>
      <c r="K111" s="203" t="s">
        <v>240</v>
      </c>
      <c r="L111" s="60"/>
      <c r="M111" s="208" t="s">
        <v>22</v>
      </c>
      <c r="N111" s="209" t="s">
        <v>46</v>
      </c>
      <c r="O111" s="41"/>
      <c r="P111" s="210">
        <f t="shared" si="11"/>
        <v>0</v>
      </c>
      <c r="Q111" s="210">
        <v>0</v>
      </c>
      <c r="R111" s="210">
        <f t="shared" si="12"/>
        <v>0</v>
      </c>
      <c r="S111" s="210">
        <v>0</v>
      </c>
      <c r="T111" s="211">
        <f t="shared" si="13"/>
        <v>0</v>
      </c>
      <c r="AR111" s="23" t="s">
        <v>171</v>
      </c>
      <c r="AT111" s="23" t="s">
        <v>167</v>
      </c>
      <c r="AU111" s="23" t="s">
        <v>84</v>
      </c>
      <c r="AY111" s="23" t="s">
        <v>165</v>
      </c>
      <c r="BE111" s="212">
        <f t="shared" si="14"/>
        <v>0</v>
      </c>
      <c r="BF111" s="212">
        <f t="shared" si="15"/>
        <v>0</v>
      </c>
      <c r="BG111" s="212">
        <f t="shared" si="16"/>
        <v>0</v>
      </c>
      <c r="BH111" s="212">
        <f t="shared" si="17"/>
        <v>0</v>
      </c>
      <c r="BI111" s="212">
        <f t="shared" si="18"/>
        <v>0</v>
      </c>
      <c r="BJ111" s="23" t="s">
        <v>24</v>
      </c>
      <c r="BK111" s="212">
        <f t="shared" si="19"/>
        <v>0</v>
      </c>
      <c r="BL111" s="23" t="s">
        <v>171</v>
      </c>
      <c r="BM111" s="23" t="s">
        <v>828</v>
      </c>
    </row>
    <row r="112" spans="2:65" s="1" customFormat="1" ht="22.5" customHeight="1">
      <c r="B112" s="40"/>
      <c r="C112" s="201" t="s">
        <v>9</v>
      </c>
      <c r="D112" s="201" t="s">
        <v>167</v>
      </c>
      <c r="E112" s="202" t="s">
        <v>474</v>
      </c>
      <c r="F112" s="203" t="s">
        <v>475</v>
      </c>
      <c r="G112" s="204" t="s">
        <v>195</v>
      </c>
      <c r="H112" s="205">
        <v>1664.3</v>
      </c>
      <c r="I112" s="206"/>
      <c r="J112" s="207">
        <f t="shared" si="10"/>
        <v>0</v>
      </c>
      <c r="K112" s="203" t="s">
        <v>240</v>
      </c>
      <c r="L112" s="60"/>
      <c r="M112" s="208" t="s">
        <v>22</v>
      </c>
      <c r="N112" s="209" t="s">
        <v>46</v>
      </c>
      <c r="O112" s="41"/>
      <c r="P112" s="210">
        <f t="shared" si="11"/>
        <v>0</v>
      </c>
      <c r="Q112" s="210">
        <v>0</v>
      </c>
      <c r="R112" s="210">
        <f t="shared" si="12"/>
        <v>0</v>
      </c>
      <c r="S112" s="210">
        <v>0</v>
      </c>
      <c r="T112" s="211">
        <f t="shared" si="13"/>
        <v>0</v>
      </c>
      <c r="AR112" s="23" t="s">
        <v>171</v>
      </c>
      <c r="AT112" s="23" t="s">
        <v>167</v>
      </c>
      <c r="AU112" s="23" t="s">
        <v>84</v>
      </c>
      <c r="AY112" s="23" t="s">
        <v>165</v>
      </c>
      <c r="BE112" s="212">
        <f t="shared" si="14"/>
        <v>0</v>
      </c>
      <c r="BF112" s="212">
        <f t="shared" si="15"/>
        <v>0</v>
      </c>
      <c r="BG112" s="212">
        <f t="shared" si="16"/>
        <v>0</v>
      </c>
      <c r="BH112" s="212">
        <f t="shared" si="17"/>
        <v>0</v>
      </c>
      <c r="BI112" s="212">
        <f t="shared" si="18"/>
        <v>0</v>
      </c>
      <c r="BJ112" s="23" t="s">
        <v>24</v>
      </c>
      <c r="BK112" s="212">
        <f t="shared" si="19"/>
        <v>0</v>
      </c>
      <c r="BL112" s="23" t="s">
        <v>171</v>
      </c>
      <c r="BM112" s="23" t="s">
        <v>829</v>
      </c>
    </row>
    <row r="113" spans="2:65" s="1" customFormat="1" ht="22.5" customHeight="1">
      <c r="B113" s="40"/>
      <c r="C113" s="201" t="s">
        <v>257</v>
      </c>
      <c r="D113" s="201" t="s">
        <v>167</v>
      </c>
      <c r="E113" s="202" t="s">
        <v>477</v>
      </c>
      <c r="F113" s="203" t="s">
        <v>478</v>
      </c>
      <c r="G113" s="204" t="s">
        <v>195</v>
      </c>
      <c r="H113" s="205">
        <v>400</v>
      </c>
      <c r="I113" s="206"/>
      <c r="J113" s="207">
        <f t="shared" si="10"/>
        <v>0</v>
      </c>
      <c r="K113" s="203" t="s">
        <v>240</v>
      </c>
      <c r="L113" s="60"/>
      <c r="M113" s="208" t="s">
        <v>22</v>
      </c>
      <c r="N113" s="209" t="s">
        <v>46</v>
      </c>
      <c r="O113" s="41"/>
      <c r="P113" s="210">
        <f t="shared" si="11"/>
        <v>0</v>
      </c>
      <c r="Q113" s="210">
        <v>0</v>
      </c>
      <c r="R113" s="210">
        <f t="shared" si="12"/>
        <v>0</v>
      </c>
      <c r="S113" s="210">
        <v>0</v>
      </c>
      <c r="T113" s="211">
        <f t="shared" si="13"/>
        <v>0</v>
      </c>
      <c r="AR113" s="23" t="s">
        <v>171</v>
      </c>
      <c r="AT113" s="23" t="s">
        <v>167</v>
      </c>
      <c r="AU113" s="23" t="s">
        <v>84</v>
      </c>
      <c r="AY113" s="23" t="s">
        <v>165</v>
      </c>
      <c r="BE113" s="212">
        <f t="shared" si="14"/>
        <v>0</v>
      </c>
      <c r="BF113" s="212">
        <f t="shared" si="15"/>
        <v>0</v>
      </c>
      <c r="BG113" s="212">
        <f t="shared" si="16"/>
        <v>0</v>
      </c>
      <c r="BH113" s="212">
        <f t="shared" si="17"/>
        <v>0</v>
      </c>
      <c r="BI113" s="212">
        <f t="shared" si="18"/>
        <v>0</v>
      </c>
      <c r="BJ113" s="23" t="s">
        <v>24</v>
      </c>
      <c r="BK113" s="212">
        <f t="shared" si="19"/>
        <v>0</v>
      </c>
      <c r="BL113" s="23" t="s">
        <v>171</v>
      </c>
      <c r="BM113" s="23" t="s">
        <v>830</v>
      </c>
    </row>
    <row r="114" spans="2:65" s="1" customFormat="1" ht="22.5" customHeight="1">
      <c r="B114" s="40"/>
      <c r="C114" s="201" t="s">
        <v>261</v>
      </c>
      <c r="D114" s="201" t="s">
        <v>167</v>
      </c>
      <c r="E114" s="202" t="s">
        <v>831</v>
      </c>
      <c r="F114" s="203" t="s">
        <v>832</v>
      </c>
      <c r="G114" s="204" t="s">
        <v>170</v>
      </c>
      <c r="H114" s="205">
        <v>229.82</v>
      </c>
      <c r="I114" s="206"/>
      <c r="J114" s="207">
        <f t="shared" si="10"/>
        <v>0</v>
      </c>
      <c r="K114" s="203" t="s">
        <v>240</v>
      </c>
      <c r="L114" s="60"/>
      <c r="M114" s="208" t="s">
        <v>22</v>
      </c>
      <c r="N114" s="209" t="s">
        <v>46</v>
      </c>
      <c r="O114" s="41"/>
      <c r="P114" s="210">
        <f t="shared" si="11"/>
        <v>0</v>
      </c>
      <c r="Q114" s="210">
        <v>0</v>
      </c>
      <c r="R114" s="210">
        <f t="shared" si="12"/>
        <v>0</v>
      </c>
      <c r="S114" s="210">
        <v>0</v>
      </c>
      <c r="T114" s="211">
        <f t="shared" si="13"/>
        <v>0</v>
      </c>
      <c r="AR114" s="23" t="s">
        <v>171</v>
      </c>
      <c r="AT114" s="23" t="s">
        <v>167</v>
      </c>
      <c r="AU114" s="23" t="s">
        <v>84</v>
      </c>
      <c r="AY114" s="23" t="s">
        <v>165</v>
      </c>
      <c r="BE114" s="212">
        <f t="shared" si="14"/>
        <v>0</v>
      </c>
      <c r="BF114" s="212">
        <f t="shared" si="15"/>
        <v>0</v>
      </c>
      <c r="BG114" s="212">
        <f t="shared" si="16"/>
        <v>0</v>
      </c>
      <c r="BH114" s="212">
        <f t="shared" si="17"/>
        <v>0</v>
      </c>
      <c r="BI114" s="212">
        <f t="shared" si="18"/>
        <v>0</v>
      </c>
      <c r="BJ114" s="23" t="s">
        <v>24</v>
      </c>
      <c r="BK114" s="212">
        <f t="shared" si="19"/>
        <v>0</v>
      </c>
      <c r="BL114" s="23" t="s">
        <v>171</v>
      </c>
      <c r="BM114" s="23" t="s">
        <v>833</v>
      </c>
    </row>
    <row r="115" spans="2:65" s="1" customFormat="1" ht="22.5" customHeight="1">
      <c r="B115" s="40"/>
      <c r="C115" s="201" t="s">
        <v>266</v>
      </c>
      <c r="D115" s="201" t="s">
        <v>167</v>
      </c>
      <c r="E115" s="202" t="s">
        <v>273</v>
      </c>
      <c r="F115" s="203" t="s">
        <v>274</v>
      </c>
      <c r="G115" s="204" t="s">
        <v>170</v>
      </c>
      <c r="H115" s="205">
        <v>209.65</v>
      </c>
      <c r="I115" s="206"/>
      <c r="J115" s="207">
        <f t="shared" si="10"/>
        <v>0</v>
      </c>
      <c r="K115" s="203" t="s">
        <v>240</v>
      </c>
      <c r="L115" s="60"/>
      <c r="M115" s="208" t="s">
        <v>22</v>
      </c>
      <c r="N115" s="209" t="s">
        <v>46</v>
      </c>
      <c r="O115" s="41"/>
      <c r="P115" s="210">
        <f t="shared" si="11"/>
        <v>0</v>
      </c>
      <c r="Q115" s="210">
        <v>0</v>
      </c>
      <c r="R115" s="210">
        <f t="shared" si="12"/>
        <v>0</v>
      </c>
      <c r="S115" s="210">
        <v>0</v>
      </c>
      <c r="T115" s="211">
        <f t="shared" si="13"/>
        <v>0</v>
      </c>
      <c r="AR115" s="23" t="s">
        <v>171</v>
      </c>
      <c r="AT115" s="23" t="s">
        <v>167</v>
      </c>
      <c r="AU115" s="23" t="s">
        <v>84</v>
      </c>
      <c r="AY115" s="23" t="s">
        <v>165</v>
      </c>
      <c r="BE115" s="212">
        <f t="shared" si="14"/>
        <v>0</v>
      </c>
      <c r="BF115" s="212">
        <f t="shared" si="15"/>
        <v>0</v>
      </c>
      <c r="BG115" s="212">
        <f t="shared" si="16"/>
        <v>0</v>
      </c>
      <c r="BH115" s="212">
        <f t="shared" si="17"/>
        <v>0</v>
      </c>
      <c r="BI115" s="212">
        <f t="shared" si="18"/>
        <v>0</v>
      </c>
      <c r="BJ115" s="23" t="s">
        <v>24</v>
      </c>
      <c r="BK115" s="212">
        <f t="shared" si="19"/>
        <v>0</v>
      </c>
      <c r="BL115" s="23" t="s">
        <v>171</v>
      </c>
      <c r="BM115" s="23" t="s">
        <v>834</v>
      </c>
    </row>
    <row r="116" spans="2:65" s="11" customFormat="1" ht="29.85" customHeight="1">
      <c r="B116" s="184"/>
      <c r="C116" s="185"/>
      <c r="D116" s="198" t="s">
        <v>74</v>
      </c>
      <c r="E116" s="199" t="s">
        <v>84</v>
      </c>
      <c r="F116" s="199" t="s">
        <v>835</v>
      </c>
      <c r="G116" s="185"/>
      <c r="H116" s="185"/>
      <c r="I116" s="188"/>
      <c r="J116" s="200">
        <f>BK116</f>
        <v>0</v>
      </c>
      <c r="K116" s="185"/>
      <c r="L116" s="190"/>
      <c r="M116" s="191"/>
      <c r="N116" s="192"/>
      <c r="O116" s="192"/>
      <c r="P116" s="193">
        <f>SUM(P117:P123)</f>
        <v>0</v>
      </c>
      <c r="Q116" s="192"/>
      <c r="R116" s="193">
        <f>SUM(R117:R123)</f>
        <v>169.2609076</v>
      </c>
      <c r="S116" s="192"/>
      <c r="T116" s="194">
        <f>SUM(T117:T123)</f>
        <v>0</v>
      </c>
      <c r="AR116" s="195" t="s">
        <v>24</v>
      </c>
      <c r="AT116" s="196" t="s">
        <v>74</v>
      </c>
      <c r="AU116" s="196" t="s">
        <v>24</v>
      </c>
      <c r="AY116" s="195" t="s">
        <v>165</v>
      </c>
      <c r="BK116" s="197">
        <f>SUM(BK117:BK123)</f>
        <v>0</v>
      </c>
    </row>
    <row r="117" spans="2:65" s="1" customFormat="1" ht="31.5" customHeight="1">
      <c r="B117" s="40"/>
      <c r="C117" s="201" t="s">
        <v>270</v>
      </c>
      <c r="D117" s="201" t="s">
        <v>167</v>
      </c>
      <c r="E117" s="202" t="s">
        <v>836</v>
      </c>
      <c r="F117" s="203" t="s">
        <v>837</v>
      </c>
      <c r="G117" s="204" t="s">
        <v>190</v>
      </c>
      <c r="H117" s="205">
        <v>50</v>
      </c>
      <c r="I117" s="206"/>
      <c r="J117" s="207">
        <f t="shared" ref="J117:J123" si="20">ROUND(I117*H117,2)</f>
        <v>0</v>
      </c>
      <c r="K117" s="203" t="s">
        <v>240</v>
      </c>
      <c r="L117" s="60"/>
      <c r="M117" s="208" t="s">
        <v>22</v>
      </c>
      <c r="N117" s="209" t="s">
        <v>46</v>
      </c>
      <c r="O117" s="41"/>
      <c r="P117" s="210">
        <f t="shared" ref="P117:P123" si="21">O117*H117</f>
        <v>0</v>
      </c>
      <c r="Q117" s="210">
        <v>0.23058000000000001</v>
      </c>
      <c r="R117" s="210">
        <f t="shared" ref="R117:R123" si="22">Q117*H117</f>
        <v>11.529</v>
      </c>
      <c r="S117" s="210">
        <v>0</v>
      </c>
      <c r="T117" s="211">
        <f t="shared" ref="T117:T123" si="23">S117*H117</f>
        <v>0</v>
      </c>
      <c r="AR117" s="23" t="s">
        <v>171</v>
      </c>
      <c r="AT117" s="23" t="s">
        <v>167</v>
      </c>
      <c r="AU117" s="23" t="s">
        <v>84</v>
      </c>
      <c r="AY117" s="23" t="s">
        <v>165</v>
      </c>
      <c r="BE117" s="212">
        <f t="shared" ref="BE117:BE123" si="24">IF(N117="základní",J117,0)</f>
        <v>0</v>
      </c>
      <c r="BF117" s="212">
        <f t="shared" ref="BF117:BF123" si="25">IF(N117="snížená",J117,0)</f>
        <v>0</v>
      </c>
      <c r="BG117" s="212">
        <f t="shared" ref="BG117:BG123" si="26">IF(N117="zákl. přenesená",J117,0)</f>
        <v>0</v>
      </c>
      <c r="BH117" s="212">
        <f t="shared" ref="BH117:BH123" si="27">IF(N117="sníž. přenesená",J117,0)</f>
        <v>0</v>
      </c>
      <c r="BI117" s="212">
        <f t="shared" ref="BI117:BI123" si="28">IF(N117="nulová",J117,0)</f>
        <v>0</v>
      </c>
      <c r="BJ117" s="23" t="s">
        <v>24</v>
      </c>
      <c r="BK117" s="212">
        <f t="shared" ref="BK117:BK123" si="29">ROUND(I117*H117,2)</f>
        <v>0</v>
      </c>
      <c r="BL117" s="23" t="s">
        <v>171</v>
      </c>
      <c r="BM117" s="23" t="s">
        <v>838</v>
      </c>
    </row>
    <row r="118" spans="2:65" s="1" customFormat="1" ht="22.5" customHeight="1">
      <c r="B118" s="40"/>
      <c r="C118" s="201" t="s">
        <v>272</v>
      </c>
      <c r="D118" s="201" t="s">
        <v>167</v>
      </c>
      <c r="E118" s="202" t="s">
        <v>839</v>
      </c>
      <c r="F118" s="203" t="s">
        <v>840</v>
      </c>
      <c r="G118" s="204" t="s">
        <v>195</v>
      </c>
      <c r="H118" s="205">
        <v>60</v>
      </c>
      <c r="I118" s="206"/>
      <c r="J118" s="207">
        <f t="shared" si="20"/>
        <v>0</v>
      </c>
      <c r="K118" s="203" t="s">
        <v>240</v>
      </c>
      <c r="L118" s="60"/>
      <c r="M118" s="208" t="s">
        <v>22</v>
      </c>
      <c r="N118" s="209" t="s">
        <v>46</v>
      </c>
      <c r="O118" s="41"/>
      <c r="P118" s="210">
        <f t="shared" si="21"/>
        <v>0</v>
      </c>
      <c r="Q118" s="210">
        <v>2.5517799999999999</v>
      </c>
      <c r="R118" s="210">
        <f t="shared" si="22"/>
        <v>153.10679999999999</v>
      </c>
      <c r="S118" s="210">
        <v>0</v>
      </c>
      <c r="T118" s="211">
        <f t="shared" si="23"/>
        <v>0</v>
      </c>
      <c r="AR118" s="23" t="s">
        <v>171</v>
      </c>
      <c r="AT118" s="23" t="s">
        <v>167</v>
      </c>
      <c r="AU118" s="23" t="s">
        <v>84</v>
      </c>
      <c r="AY118" s="23" t="s">
        <v>165</v>
      </c>
      <c r="BE118" s="212">
        <f t="shared" si="24"/>
        <v>0</v>
      </c>
      <c r="BF118" s="212">
        <f t="shared" si="25"/>
        <v>0</v>
      </c>
      <c r="BG118" s="212">
        <f t="shared" si="26"/>
        <v>0</v>
      </c>
      <c r="BH118" s="212">
        <f t="shared" si="27"/>
        <v>0</v>
      </c>
      <c r="BI118" s="212">
        <f t="shared" si="28"/>
        <v>0</v>
      </c>
      <c r="BJ118" s="23" t="s">
        <v>24</v>
      </c>
      <c r="BK118" s="212">
        <f t="shared" si="29"/>
        <v>0</v>
      </c>
      <c r="BL118" s="23" t="s">
        <v>171</v>
      </c>
      <c r="BM118" s="23" t="s">
        <v>841</v>
      </c>
    </row>
    <row r="119" spans="2:65" s="1" customFormat="1" ht="22.5" customHeight="1">
      <c r="B119" s="40"/>
      <c r="C119" s="201" t="s">
        <v>276</v>
      </c>
      <c r="D119" s="201" t="s">
        <v>167</v>
      </c>
      <c r="E119" s="202" t="s">
        <v>842</v>
      </c>
      <c r="F119" s="203" t="s">
        <v>843</v>
      </c>
      <c r="G119" s="204" t="s">
        <v>170</v>
      </c>
      <c r="H119" s="205">
        <v>20.22</v>
      </c>
      <c r="I119" s="206"/>
      <c r="J119" s="207">
        <f t="shared" si="20"/>
        <v>0</v>
      </c>
      <c r="K119" s="203" t="s">
        <v>240</v>
      </c>
      <c r="L119" s="60"/>
      <c r="M119" s="208" t="s">
        <v>22</v>
      </c>
      <c r="N119" s="209" t="s">
        <v>46</v>
      </c>
      <c r="O119" s="41"/>
      <c r="P119" s="210">
        <f t="shared" si="21"/>
        <v>0</v>
      </c>
      <c r="Q119" s="210">
        <v>4.5799999999999999E-3</v>
      </c>
      <c r="R119" s="210">
        <f t="shared" si="22"/>
        <v>9.2607599999999998E-2</v>
      </c>
      <c r="S119" s="210">
        <v>0</v>
      </c>
      <c r="T119" s="211">
        <f t="shared" si="23"/>
        <v>0</v>
      </c>
      <c r="AR119" s="23" t="s">
        <v>171</v>
      </c>
      <c r="AT119" s="23" t="s">
        <v>167</v>
      </c>
      <c r="AU119" s="23" t="s">
        <v>84</v>
      </c>
      <c r="AY119" s="23" t="s">
        <v>165</v>
      </c>
      <c r="BE119" s="212">
        <f t="shared" si="24"/>
        <v>0</v>
      </c>
      <c r="BF119" s="212">
        <f t="shared" si="25"/>
        <v>0</v>
      </c>
      <c r="BG119" s="212">
        <f t="shared" si="26"/>
        <v>0</v>
      </c>
      <c r="BH119" s="212">
        <f t="shared" si="27"/>
        <v>0</v>
      </c>
      <c r="BI119" s="212">
        <f t="shared" si="28"/>
        <v>0</v>
      </c>
      <c r="BJ119" s="23" t="s">
        <v>24</v>
      </c>
      <c r="BK119" s="212">
        <f t="shared" si="29"/>
        <v>0</v>
      </c>
      <c r="BL119" s="23" t="s">
        <v>171</v>
      </c>
      <c r="BM119" s="23" t="s">
        <v>844</v>
      </c>
    </row>
    <row r="120" spans="2:65" s="1" customFormat="1" ht="22.5" customHeight="1">
      <c r="B120" s="40"/>
      <c r="C120" s="201" t="s">
        <v>280</v>
      </c>
      <c r="D120" s="201" t="s">
        <v>167</v>
      </c>
      <c r="E120" s="202" t="s">
        <v>845</v>
      </c>
      <c r="F120" s="203" t="s">
        <v>846</v>
      </c>
      <c r="G120" s="204" t="s">
        <v>170</v>
      </c>
      <c r="H120" s="205">
        <v>20.22</v>
      </c>
      <c r="I120" s="206"/>
      <c r="J120" s="207">
        <f t="shared" si="20"/>
        <v>0</v>
      </c>
      <c r="K120" s="203" t="s">
        <v>240</v>
      </c>
      <c r="L120" s="60"/>
      <c r="M120" s="208" t="s">
        <v>22</v>
      </c>
      <c r="N120" s="209" t="s">
        <v>46</v>
      </c>
      <c r="O120" s="41"/>
      <c r="P120" s="210">
        <f t="shared" si="21"/>
        <v>0</v>
      </c>
      <c r="Q120" s="210">
        <v>0</v>
      </c>
      <c r="R120" s="210">
        <f t="shared" si="22"/>
        <v>0</v>
      </c>
      <c r="S120" s="210">
        <v>0</v>
      </c>
      <c r="T120" s="211">
        <f t="shared" si="23"/>
        <v>0</v>
      </c>
      <c r="AR120" s="23" t="s">
        <v>171</v>
      </c>
      <c r="AT120" s="23" t="s">
        <v>167</v>
      </c>
      <c r="AU120" s="23" t="s">
        <v>84</v>
      </c>
      <c r="AY120" s="23" t="s">
        <v>165</v>
      </c>
      <c r="BE120" s="212">
        <f t="shared" si="24"/>
        <v>0</v>
      </c>
      <c r="BF120" s="212">
        <f t="shared" si="25"/>
        <v>0</v>
      </c>
      <c r="BG120" s="212">
        <f t="shared" si="26"/>
        <v>0</v>
      </c>
      <c r="BH120" s="212">
        <f t="shared" si="27"/>
        <v>0</v>
      </c>
      <c r="BI120" s="212">
        <f t="shared" si="28"/>
        <v>0</v>
      </c>
      <c r="BJ120" s="23" t="s">
        <v>24</v>
      </c>
      <c r="BK120" s="212">
        <f t="shared" si="29"/>
        <v>0</v>
      </c>
      <c r="BL120" s="23" t="s">
        <v>171</v>
      </c>
      <c r="BM120" s="23" t="s">
        <v>847</v>
      </c>
    </row>
    <row r="121" spans="2:65" s="1" customFormat="1" ht="22.5" customHeight="1">
      <c r="B121" s="40"/>
      <c r="C121" s="201" t="s">
        <v>284</v>
      </c>
      <c r="D121" s="201" t="s">
        <v>167</v>
      </c>
      <c r="E121" s="202" t="s">
        <v>848</v>
      </c>
      <c r="F121" s="203" t="s">
        <v>849</v>
      </c>
      <c r="G121" s="204" t="s">
        <v>227</v>
      </c>
      <c r="H121" s="205">
        <v>4</v>
      </c>
      <c r="I121" s="206"/>
      <c r="J121" s="207">
        <f t="shared" si="20"/>
        <v>0</v>
      </c>
      <c r="K121" s="203" t="s">
        <v>240</v>
      </c>
      <c r="L121" s="60"/>
      <c r="M121" s="208" t="s">
        <v>22</v>
      </c>
      <c r="N121" s="209" t="s">
        <v>46</v>
      </c>
      <c r="O121" s="41"/>
      <c r="P121" s="210">
        <f t="shared" si="21"/>
        <v>0</v>
      </c>
      <c r="Q121" s="210">
        <v>1.0475300000000001</v>
      </c>
      <c r="R121" s="210">
        <f t="shared" si="22"/>
        <v>4.1901200000000003</v>
      </c>
      <c r="S121" s="210">
        <v>0</v>
      </c>
      <c r="T121" s="211">
        <f t="shared" si="23"/>
        <v>0</v>
      </c>
      <c r="AR121" s="23" t="s">
        <v>171</v>
      </c>
      <c r="AT121" s="23" t="s">
        <v>167</v>
      </c>
      <c r="AU121" s="23" t="s">
        <v>84</v>
      </c>
      <c r="AY121" s="23" t="s">
        <v>165</v>
      </c>
      <c r="BE121" s="212">
        <f t="shared" si="24"/>
        <v>0</v>
      </c>
      <c r="BF121" s="212">
        <f t="shared" si="25"/>
        <v>0</v>
      </c>
      <c r="BG121" s="212">
        <f t="shared" si="26"/>
        <v>0</v>
      </c>
      <c r="BH121" s="212">
        <f t="shared" si="27"/>
        <v>0</v>
      </c>
      <c r="BI121" s="212">
        <f t="shared" si="28"/>
        <v>0</v>
      </c>
      <c r="BJ121" s="23" t="s">
        <v>24</v>
      </c>
      <c r="BK121" s="212">
        <f t="shared" si="29"/>
        <v>0</v>
      </c>
      <c r="BL121" s="23" t="s">
        <v>171</v>
      </c>
      <c r="BM121" s="23" t="s">
        <v>850</v>
      </c>
    </row>
    <row r="122" spans="2:65" s="1" customFormat="1" ht="22.5" customHeight="1">
      <c r="B122" s="40"/>
      <c r="C122" s="201" t="s">
        <v>288</v>
      </c>
      <c r="D122" s="201" t="s">
        <v>167</v>
      </c>
      <c r="E122" s="202" t="s">
        <v>851</v>
      </c>
      <c r="F122" s="203" t="s">
        <v>852</v>
      </c>
      <c r="G122" s="204" t="s">
        <v>170</v>
      </c>
      <c r="H122" s="205">
        <v>34</v>
      </c>
      <c r="I122" s="206"/>
      <c r="J122" s="207">
        <f t="shared" si="20"/>
        <v>0</v>
      </c>
      <c r="K122" s="203" t="s">
        <v>240</v>
      </c>
      <c r="L122" s="60"/>
      <c r="M122" s="208" t="s">
        <v>22</v>
      </c>
      <c r="N122" s="209" t="s">
        <v>46</v>
      </c>
      <c r="O122" s="41"/>
      <c r="P122" s="210">
        <f t="shared" si="21"/>
        <v>0</v>
      </c>
      <c r="Q122" s="210">
        <v>1.0070000000000001E-2</v>
      </c>
      <c r="R122" s="210">
        <f t="shared" si="22"/>
        <v>0.34238000000000002</v>
      </c>
      <c r="S122" s="210">
        <v>0</v>
      </c>
      <c r="T122" s="211">
        <f t="shared" si="23"/>
        <v>0</v>
      </c>
      <c r="AR122" s="23" t="s">
        <v>171</v>
      </c>
      <c r="AT122" s="23" t="s">
        <v>167</v>
      </c>
      <c r="AU122" s="23" t="s">
        <v>84</v>
      </c>
      <c r="AY122" s="23" t="s">
        <v>165</v>
      </c>
      <c r="BE122" s="212">
        <f t="shared" si="24"/>
        <v>0</v>
      </c>
      <c r="BF122" s="212">
        <f t="shared" si="25"/>
        <v>0</v>
      </c>
      <c r="BG122" s="212">
        <f t="shared" si="26"/>
        <v>0</v>
      </c>
      <c r="BH122" s="212">
        <f t="shared" si="27"/>
        <v>0</v>
      </c>
      <c r="BI122" s="212">
        <f t="shared" si="28"/>
        <v>0</v>
      </c>
      <c r="BJ122" s="23" t="s">
        <v>24</v>
      </c>
      <c r="BK122" s="212">
        <f t="shared" si="29"/>
        <v>0</v>
      </c>
      <c r="BL122" s="23" t="s">
        <v>171</v>
      </c>
      <c r="BM122" s="23" t="s">
        <v>853</v>
      </c>
    </row>
    <row r="123" spans="2:65" s="1" customFormat="1" ht="22.5" customHeight="1">
      <c r="B123" s="40"/>
      <c r="C123" s="201" t="s">
        <v>292</v>
      </c>
      <c r="D123" s="201" t="s">
        <v>167</v>
      </c>
      <c r="E123" s="202" t="s">
        <v>854</v>
      </c>
      <c r="F123" s="203" t="s">
        <v>855</v>
      </c>
      <c r="G123" s="204" t="s">
        <v>170</v>
      </c>
      <c r="H123" s="205">
        <v>34</v>
      </c>
      <c r="I123" s="206"/>
      <c r="J123" s="207">
        <f t="shared" si="20"/>
        <v>0</v>
      </c>
      <c r="K123" s="203" t="s">
        <v>240</v>
      </c>
      <c r="L123" s="60"/>
      <c r="M123" s="208" t="s">
        <v>22</v>
      </c>
      <c r="N123" s="209" t="s">
        <v>46</v>
      </c>
      <c r="O123" s="41"/>
      <c r="P123" s="210">
        <f t="shared" si="21"/>
        <v>0</v>
      </c>
      <c r="Q123" s="210">
        <v>0</v>
      </c>
      <c r="R123" s="210">
        <f t="shared" si="22"/>
        <v>0</v>
      </c>
      <c r="S123" s="210">
        <v>0</v>
      </c>
      <c r="T123" s="211">
        <f t="shared" si="23"/>
        <v>0</v>
      </c>
      <c r="AR123" s="23" t="s">
        <v>171</v>
      </c>
      <c r="AT123" s="23" t="s">
        <v>167</v>
      </c>
      <c r="AU123" s="23" t="s">
        <v>84</v>
      </c>
      <c r="AY123" s="23" t="s">
        <v>165</v>
      </c>
      <c r="BE123" s="212">
        <f t="shared" si="24"/>
        <v>0</v>
      </c>
      <c r="BF123" s="212">
        <f t="shared" si="25"/>
        <v>0</v>
      </c>
      <c r="BG123" s="212">
        <f t="shared" si="26"/>
        <v>0</v>
      </c>
      <c r="BH123" s="212">
        <f t="shared" si="27"/>
        <v>0</v>
      </c>
      <c r="BI123" s="212">
        <f t="shared" si="28"/>
        <v>0</v>
      </c>
      <c r="BJ123" s="23" t="s">
        <v>24</v>
      </c>
      <c r="BK123" s="212">
        <f t="shared" si="29"/>
        <v>0</v>
      </c>
      <c r="BL123" s="23" t="s">
        <v>171</v>
      </c>
      <c r="BM123" s="23" t="s">
        <v>856</v>
      </c>
    </row>
    <row r="124" spans="2:65" s="11" customFormat="1" ht="29.85" customHeight="1">
      <c r="B124" s="184"/>
      <c r="C124" s="185"/>
      <c r="D124" s="198" t="s">
        <v>74</v>
      </c>
      <c r="E124" s="199" t="s">
        <v>176</v>
      </c>
      <c r="F124" s="199" t="s">
        <v>481</v>
      </c>
      <c r="G124" s="185"/>
      <c r="H124" s="185"/>
      <c r="I124" s="188"/>
      <c r="J124" s="200">
        <f>BK124</f>
        <v>0</v>
      </c>
      <c r="K124" s="185"/>
      <c r="L124" s="190"/>
      <c r="M124" s="191"/>
      <c r="N124" s="192"/>
      <c r="O124" s="192"/>
      <c r="P124" s="193">
        <f>SUM(P125:P132)</f>
        <v>0</v>
      </c>
      <c r="Q124" s="192"/>
      <c r="R124" s="193">
        <f>SUM(R125:R132)</f>
        <v>285.18213500000002</v>
      </c>
      <c r="S124" s="192"/>
      <c r="T124" s="194">
        <f>SUM(T125:T132)</f>
        <v>0</v>
      </c>
      <c r="AR124" s="195" t="s">
        <v>24</v>
      </c>
      <c r="AT124" s="196" t="s">
        <v>74</v>
      </c>
      <c r="AU124" s="196" t="s">
        <v>24</v>
      </c>
      <c r="AY124" s="195" t="s">
        <v>165</v>
      </c>
      <c r="BK124" s="197">
        <f>SUM(BK125:BK132)</f>
        <v>0</v>
      </c>
    </row>
    <row r="125" spans="2:65" s="1" customFormat="1" ht="22.5" customHeight="1">
      <c r="B125" s="40"/>
      <c r="C125" s="201" t="s">
        <v>296</v>
      </c>
      <c r="D125" s="201" t="s">
        <v>167</v>
      </c>
      <c r="E125" s="202" t="s">
        <v>857</v>
      </c>
      <c r="F125" s="203" t="s">
        <v>858</v>
      </c>
      <c r="G125" s="204" t="s">
        <v>22</v>
      </c>
      <c r="H125" s="205">
        <v>50</v>
      </c>
      <c r="I125" s="206"/>
      <c r="J125" s="207">
        <f t="shared" ref="J125:J131" si="30">ROUND(I125*H125,2)</f>
        <v>0</v>
      </c>
      <c r="K125" s="203" t="s">
        <v>22</v>
      </c>
      <c r="L125" s="60"/>
      <c r="M125" s="208" t="s">
        <v>22</v>
      </c>
      <c r="N125" s="209" t="s">
        <v>46</v>
      </c>
      <c r="O125" s="41"/>
      <c r="P125" s="210">
        <f t="shared" ref="P125:P131" si="31">O125*H125</f>
        <v>0</v>
      </c>
      <c r="Q125" s="210">
        <v>0</v>
      </c>
      <c r="R125" s="210">
        <f t="shared" ref="R125:R131" si="32">Q125*H125</f>
        <v>0</v>
      </c>
      <c r="S125" s="210">
        <v>0</v>
      </c>
      <c r="T125" s="211">
        <f t="shared" ref="T125:T131" si="33">S125*H125</f>
        <v>0</v>
      </c>
      <c r="AR125" s="23" t="s">
        <v>171</v>
      </c>
      <c r="AT125" s="23" t="s">
        <v>167</v>
      </c>
      <c r="AU125" s="23" t="s">
        <v>84</v>
      </c>
      <c r="AY125" s="23" t="s">
        <v>165</v>
      </c>
      <c r="BE125" s="212">
        <f t="shared" ref="BE125:BE131" si="34">IF(N125="základní",J125,0)</f>
        <v>0</v>
      </c>
      <c r="BF125" s="212">
        <f t="shared" ref="BF125:BF131" si="35">IF(N125="snížená",J125,0)</f>
        <v>0</v>
      </c>
      <c r="BG125" s="212">
        <f t="shared" ref="BG125:BG131" si="36">IF(N125="zákl. přenesená",J125,0)</f>
        <v>0</v>
      </c>
      <c r="BH125" s="212">
        <f t="shared" ref="BH125:BH131" si="37">IF(N125="sníž. přenesená",J125,0)</f>
        <v>0</v>
      </c>
      <c r="BI125" s="212">
        <f t="shared" ref="BI125:BI131" si="38">IF(N125="nulová",J125,0)</f>
        <v>0</v>
      </c>
      <c r="BJ125" s="23" t="s">
        <v>24</v>
      </c>
      <c r="BK125" s="212">
        <f t="shared" ref="BK125:BK131" si="39">ROUND(I125*H125,2)</f>
        <v>0</v>
      </c>
      <c r="BL125" s="23" t="s">
        <v>171</v>
      </c>
      <c r="BM125" s="23" t="s">
        <v>859</v>
      </c>
    </row>
    <row r="126" spans="2:65" s="1" customFormat="1" ht="31.5" customHeight="1">
      <c r="B126" s="40"/>
      <c r="C126" s="201" t="s">
        <v>300</v>
      </c>
      <c r="D126" s="201" t="s">
        <v>167</v>
      </c>
      <c r="E126" s="202" t="s">
        <v>860</v>
      </c>
      <c r="F126" s="203" t="s">
        <v>861</v>
      </c>
      <c r="G126" s="204" t="s">
        <v>195</v>
      </c>
      <c r="H126" s="205">
        <v>19.8</v>
      </c>
      <c r="I126" s="206"/>
      <c r="J126" s="207">
        <f t="shared" si="30"/>
        <v>0</v>
      </c>
      <c r="K126" s="203" t="s">
        <v>240</v>
      </c>
      <c r="L126" s="60"/>
      <c r="M126" s="208" t="s">
        <v>22</v>
      </c>
      <c r="N126" s="209" t="s">
        <v>46</v>
      </c>
      <c r="O126" s="41"/>
      <c r="P126" s="210">
        <f t="shared" si="31"/>
        <v>0</v>
      </c>
      <c r="Q126" s="210">
        <v>2.5242300000000002</v>
      </c>
      <c r="R126" s="210">
        <f t="shared" si="32"/>
        <v>49.979754000000007</v>
      </c>
      <c r="S126" s="210">
        <v>0</v>
      </c>
      <c r="T126" s="211">
        <f t="shared" si="33"/>
        <v>0</v>
      </c>
      <c r="AR126" s="23" t="s">
        <v>171</v>
      </c>
      <c r="AT126" s="23" t="s">
        <v>167</v>
      </c>
      <c r="AU126" s="23" t="s">
        <v>84</v>
      </c>
      <c r="AY126" s="23" t="s">
        <v>165</v>
      </c>
      <c r="BE126" s="212">
        <f t="shared" si="34"/>
        <v>0</v>
      </c>
      <c r="BF126" s="212">
        <f t="shared" si="35"/>
        <v>0</v>
      </c>
      <c r="BG126" s="212">
        <f t="shared" si="36"/>
        <v>0</v>
      </c>
      <c r="BH126" s="212">
        <f t="shared" si="37"/>
        <v>0</v>
      </c>
      <c r="BI126" s="212">
        <f t="shared" si="38"/>
        <v>0</v>
      </c>
      <c r="BJ126" s="23" t="s">
        <v>24</v>
      </c>
      <c r="BK126" s="212">
        <f t="shared" si="39"/>
        <v>0</v>
      </c>
      <c r="BL126" s="23" t="s">
        <v>171</v>
      </c>
      <c r="BM126" s="23" t="s">
        <v>862</v>
      </c>
    </row>
    <row r="127" spans="2:65" s="1" customFormat="1" ht="31.5" customHeight="1">
      <c r="B127" s="40"/>
      <c r="C127" s="201" t="s">
        <v>305</v>
      </c>
      <c r="D127" s="201" t="s">
        <v>167</v>
      </c>
      <c r="E127" s="202" t="s">
        <v>499</v>
      </c>
      <c r="F127" s="203" t="s">
        <v>500</v>
      </c>
      <c r="G127" s="204" t="s">
        <v>195</v>
      </c>
      <c r="H127" s="205">
        <v>85</v>
      </c>
      <c r="I127" s="206"/>
      <c r="J127" s="207">
        <f t="shared" si="30"/>
        <v>0</v>
      </c>
      <c r="K127" s="203" t="s">
        <v>240</v>
      </c>
      <c r="L127" s="60"/>
      <c r="M127" s="208" t="s">
        <v>22</v>
      </c>
      <c r="N127" s="209" t="s">
        <v>46</v>
      </c>
      <c r="O127" s="41"/>
      <c r="P127" s="210">
        <f t="shared" si="31"/>
        <v>0</v>
      </c>
      <c r="Q127" s="210">
        <v>2.5023499999999999</v>
      </c>
      <c r="R127" s="210">
        <f t="shared" si="32"/>
        <v>212.69974999999999</v>
      </c>
      <c r="S127" s="210">
        <v>0</v>
      </c>
      <c r="T127" s="211">
        <f t="shared" si="33"/>
        <v>0</v>
      </c>
      <c r="AR127" s="23" t="s">
        <v>171</v>
      </c>
      <c r="AT127" s="23" t="s">
        <v>167</v>
      </c>
      <c r="AU127" s="23" t="s">
        <v>84</v>
      </c>
      <c r="AY127" s="23" t="s">
        <v>165</v>
      </c>
      <c r="BE127" s="212">
        <f t="shared" si="34"/>
        <v>0</v>
      </c>
      <c r="BF127" s="212">
        <f t="shared" si="35"/>
        <v>0</v>
      </c>
      <c r="BG127" s="212">
        <f t="shared" si="36"/>
        <v>0</v>
      </c>
      <c r="BH127" s="212">
        <f t="shared" si="37"/>
        <v>0</v>
      </c>
      <c r="BI127" s="212">
        <f t="shared" si="38"/>
        <v>0</v>
      </c>
      <c r="BJ127" s="23" t="s">
        <v>24</v>
      </c>
      <c r="BK127" s="212">
        <f t="shared" si="39"/>
        <v>0</v>
      </c>
      <c r="BL127" s="23" t="s">
        <v>171</v>
      </c>
      <c r="BM127" s="23" t="s">
        <v>863</v>
      </c>
    </row>
    <row r="128" spans="2:65" s="1" customFormat="1" ht="31.5" customHeight="1">
      <c r="B128" s="40"/>
      <c r="C128" s="201" t="s">
        <v>309</v>
      </c>
      <c r="D128" s="201" t="s">
        <v>167</v>
      </c>
      <c r="E128" s="202" t="s">
        <v>503</v>
      </c>
      <c r="F128" s="203" t="s">
        <v>504</v>
      </c>
      <c r="G128" s="204" t="s">
        <v>170</v>
      </c>
      <c r="H128" s="205">
        <v>418.8</v>
      </c>
      <c r="I128" s="206"/>
      <c r="J128" s="207">
        <f t="shared" si="30"/>
        <v>0</v>
      </c>
      <c r="K128" s="203" t="s">
        <v>240</v>
      </c>
      <c r="L128" s="60"/>
      <c r="M128" s="208" t="s">
        <v>22</v>
      </c>
      <c r="N128" s="209" t="s">
        <v>46</v>
      </c>
      <c r="O128" s="41"/>
      <c r="P128" s="210">
        <f t="shared" si="31"/>
        <v>0</v>
      </c>
      <c r="Q128" s="210">
        <v>2.65E-3</v>
      </c>
      <c r="R128" s="210">
        <f t="shared" si="32"/>
        <v>1.10982</v>
      </c>
      <c r="S128" s="210">
        <v>0</v>
      </c>
      <c r="T128" s="211">
        <f t="shared" si="33"/>
        <v>0</v>
      </c>
      <c r="AR128" s="23" t="s">
        <v>171</v>
      </c>
      <c r="AT128" s="23" t="s">
        <v>167</v>
      </c>
      <c r="AU128" s="23" t="s">
        <v>84</v>
      </c>
      <c r="AY128" s="23" t="s">
        <v>165</v>
      </c>
      <c r="BE128" s="212">
        <f t="shared" si="34"/>
        <v>0</v>
      </c>
      <c r="BF128" s="212">
        <f t="shared" si="35"/>
        <v>0</v>
      </c>
      <c r="BG128" s="212">
        <f t="shared" si="36"/>
        <v>0</v>
      </c>
      <c r="BH128" s="212">
        <f t="shared" si="37"/>
        <v>0</v>
      </c>
      <c r="BI128" s="212">
        <f t="shared" si="38"/>
        <v>0</v>
      </c>
      <c r="BJ128" s="23" t="s">
        <v>24</v>
      </c>
      <c r="BK128" s="212">
        <f t="shared" si="39"/>
        <v>0</v>
      </c>
      <c r="BL128" s="23" t="s">
        <v>171</v>
      </c>
      <c r="BM128" s="23" t="s">
        <v>864</v>
      </c>
    </row>
    <row r="129" spans="2:65" s="1" customFormat="1" ht="31.5" customHeight="1">
      <c r="B129" s="40"/>
      <c r="C129" s="201" t="s">
        <v>313</v>
      </c>
      <c r="D129" s="201" t="s">
        <v>167</v>
      </c>
      <c r="E129" s="202" t="s">
        <v>865</v>
      </c>
      <c r="F129" s="203" t="s">
        <v>866</v>
      </c>
      <c r="G129" s="204" t="s">
        <v>170</v>
      </c>
      <c r="H129" s="205">
        <v>418.8</v>
      </c>
      <c r="I129" s="206"/>
      <c r="J129" s="207">
        <f t="shared" si="30"/>
        <v>0</v>
      </c>
      <c r="K129" s="203" t="s">
        <v>240</v>
      </c>
      <c r="L129" s="60"/>
      <c r="M129" s="208" t="s">
        <v>22</v>
      </c>
      <c r="N129" s="209" t="s">
        <v>46</v>
      </c>
      <c r="O129" s="41"/>
      <c r="P129" s="210">
        <f t="shared" si="31"/>
        <v>0</v>
      </c>
      <c r="Q129" s="210">
        <v>0</v>
      </c>
      <c r="R129" s="210">
        <f t="shared" si="32"/>
        <v>0</v>
      </c>
      <c r="S129" s="210">
        <v>0</v>
      </c>
      <c r="T129" s="211">
        <f t="shared" si="33"/>
        <v>0</v>
      </c>
      <c r="AR129" s="23" t="s">
        <v>171</v>
      </c>
      <c r="AT129" s="23" t="s">
        <v>167</v>
      </c>
      <c r="AU129" s="23" t="s">
        <v>84</v>
      </c>
      <c r="AY129" s="23" t="s">
        <v>165</v>
      </c>
      <c r="BE129" s="212">
        <f t="shared" si="34"/>
        <v>0</v>
      </c>
      <c r="BF129" s="212">
        <f t="shared" si="35"/>
        <v>0</v>
      </c>
      <c r="BG129" s="212">
        <f t="shared" si="36"/>
        <v>0</v>
      </c>
      <c r="BH129" s="212">
        <f t="shared" si="37"/>
        <v>0</v>
      </c>
      <c r="BI129" s="212">
        <f t="shared" si="38"/>
        <v>0</v>
      </c>
      <c r="BJ129" s="23" t="s">
        <v>24</v>
      </c>
      <c r="BK129" s="212">
        <f t="shared" si="39"/>
        <v>0</v>
      </c>
      <c r="BL129" s="23" t="s">
        <v>171</v>
      </c>
      <c r="BM129" s="23" t="s">
        <v>867</v>
      </c>
    </row>
    <row r="130" spans="2:65" s="1" customFormat="1" ht="22.5" customHeight="1">
      <c r="B130" s="40"/>
      <c r="C130" s="201" t="s">
        <v>317</v>
      </c>
      <c r="D130" s="201" t="s">
        <v>167</v>
      </c>
      <c r="E130" s="202" t="s">
        <v>507</v>
      </c>
      <c r="F130" s="203" t="s">
        <v>508</v>
      </c>
      <c r="G130" s="204" t="s">
        <v>227</v>
      </c>
      <c r="H130" s="205">
        <v>18</v>
      </c>
      <c r="I130" s="206"/>
      <c r="J130" s="207">
        <f t="shared" si="30"/>
        <v>0</v>
      </c>
      <c r="K130" s="203" t="s">
        <v>240</v>
      </c>
      <c r="L130" s="60"/>
      <c r="M130" s="208" t="s">
        <v>22</v>
      </c>
      <c r="N130" s="209" t="s">
        <v>46</v>
      </c>
      <c r="O130" s="41"/>
      <c r="P130" s="210">
        <f t="shared" si="31"/>
        <v>0</v>
      </c>
      <c r="Q130" s="210">
        <v>1.10951</v>
      </c>
      <c r="R130" s="210">
        <f t="shared" si="32"/>
        <v>19.97118</v>
      </c>
      <c r="S130" s="210">
        <v>0</v>
      </c>
      <c r="T130" s="211">
        <f t="shared" si="33"/>
        <v>0</v>
      </c>
      <c r="AR130" s="23" t="s">
        <v>171</v>
      </c>
      <c r="AT130" s="23" t="s">
        <v>167</v>
      </c>
      <c r="AU130" s="23" t="s">
        <v>84</v>
      </c>
      <c r="AY130" s="23" t="s">
        <v>165</v>
      </c>
      <c r="BE130" s="212">
        <f t="shared" si="34"/>
        <v>0</v>
      </c>
      <c r="BF130" s="212">
        <f t="shared" si="35"/>
        <v>0</v>
      </c>
      <c r="BG130" s="212">
        <f t="shared" si="36"/>
        <v>0</v>
      </c>
      <c r="BH130" s="212">
        <f t="shared" si="37"/>
        <v>0</v>
      </c>
      <c r="BI130" s="212">
        <f t="shared" si="38"/>
        <v>0</v>
      </c>
      <c r="BJ130" s="23" t="s">
        <v>24</v>
      </c>
      <c r="BK130" s="212">
        <f t="shared" si="39"/>
        <v>0</v>
      </c>
      <c r="BL130" s="23" t="s">
        <v>171</v>
      </c>
      <c r="BM130" s="23" t="s">
        <v>868</v>
      </c>
    </row>
    <row r="131" spans="2:65" s="1" customFormat="1" ht="22.5" customHeight="1">
      <c r="B131" s="40"/>
      <c r="C131" s="201" t="s">
        <v>321</v>
      </c>
      <c r="D131" s="201" t="s">
        <v>167</v>
      </c>
      <c r="E131" s="202" t="s">
        <v>869</v>
      </c>
      <c r="F131" s="203" t="s">
        <v>870</v>
      </c>
      <c r="G131" s="204" t="s">
        <v>227</v>
      </c>
      <c r="H131" s="205">
        <v>1.35</v>
      </c>
      <c r="I131" s="206"/>
      <c r="J131" s="207">
        <f t="shared" si="30"/>
        <v>0</v>
      </c>
      <c r="K131" s="203" t="s">
        <v>240</v>
      </c>
      <c r="L131" s="60"/>
      <c r="M131" s="208" t="s">
        <v>22</v>
      </c>
      <c r="N131" s="209" t="s">
        <v>46</v>
      </c>
      <c r="O131" s="41"/>
      <c r="P131" s="210">
        <f t="shared" si="31"/>
        <v>0</v>
      </c>
      <c r="Q131" s="210">
        <v>1.0530600000000001</v>
      </c>
      <c r="R131" s="210">
        <f t="shared" si="32"/>
        <v>1.4216310000000003</v>
      </c>
      <c r="S131" s="210">
        <v>0</v>
      </c>
      <c r="T131" s="211">
        <f t="shared" si="33"/>
        <v>0</v>
      </c>
      <c r="AR131" s="23" t="s">
        <v>171</v>
      </c>
      <c r="AT131" s="23" t="s">
        <v>167</v>
      </c>
      <c r="AU131" s="23" t="s">
        <v>84</v>
      </c>
      <c r="AY131" s="23" t="s">
        <v>165</v>
      </c>
      <c r="BE131" s="212">
        <f t="shared" si="34"/>
        <v>0</v>
      </c>
      <c r="BF131" s="212">
        <f t="shared" si="35"/>
        <v>0</v>
      </c>
      <c r="BG131" s="212">
        <f t="shared" si="36"/>
        <v>0</v>
      </c>
      <c r="BH131" s="212">
        <f t="shared" si="37"/>
        <v>0</v>
      </c>
      <c r="BI131" s="212">
        <f t="shared" si="38"/>
        <v>0</v>
      </c>
      <c r="BJ131" s="23" t="s">
        <v>24</v>
      </c>
      <c r="BK131" s="212">
        <f t="shared" si="39"/>
        <v>0</v>
      </c>
      <c r="BL131" s="23" t="s">
        <v>171</v>
      </c>
      <c r="BM131" s="23" t="s">
        <v>871</v>
      </c>
    </row>
    <row r="132" spans="2:65" s="12" customFormat="1" ht="13.5">
      <c r="B132" s="227"/>
      <c r="C132" s="228"/>
      <c r="D132" s="239" t="s">
        <v>408</v>
      </c>
      <c r="E132" s="240" t="s">
        <v>22</v>
      </c>
      <c r="F132" s="241" t="s">
        <v>872</v>
      </c>
      <c r="G132" s="228"/>
      <c r="H132" s="242">
        <v>1.35</v>
      </c>
      <c r="I132" s="233"/>
      <c r="J132" s="228"/>
      <c r="K132" s="228"/>
      <c r="L132" s="234"/>
      <c r="M132" s="235"/>
      <c r="N132" s="236"/>
      <c r="O132" s="236"/>
      <c r="P132" s="236"/>
      <c r="Q132" s="236"/>
      <c r="R132" s="236"/>
      <c r="S132" s="236"/>
      <c r="T132" s="237"/>
      <c r="AT132" s="238" t="s">
        <v>408</v>
      </c>
      <c r="AU132" s="238" t="s">
        <v>84</v>
      </c>
      <c r="AV132" s="12" t="s">
        <v>84</v>
      </c>
      <c r="AW132" s="12" t="s">
        <v>39</v>
      </c>
      <c r="AX132" s="12" t="s">
        <v>24</v>
      </c>
      <c r="AY132" s="238" t="s">
        <v>165</v>
      </c>
    </row>
    <row r="133" spans="2:65" s="11" customFormat="1" ht="29.85" customHeight="1">
      <c r="B133" s="184"/>
      <c r="C133" s="185"/>
      <c r="D133" s="198" t="s">
        <v>74</v>
      </c>
      <c r="E133" s="199" t="s">
        <v>183</v>
      </c>
      <c r="F133" s="199" t="s">
        <v>877</v>
      </c>
      <c r="G133" s="185"/>
      <c r="H133" s="185"/>
      <c r="I133" s="188"/>
      <c r="J133" s="200">
        <f>BK133</f>
        <v>0</v>
      </c>
      <c r="K133" s="185"/>
      <c r="L133" s="190"/>
      <c r="M133" s="191"/>
      <c r="N133" s="192"/>
      <c r="O133" s="192"/>
      <c r="P133" s="193">
        <f>P134</f>
        <v>0</v>
      </c>
      <c r="Q133" s="192"/>
      <c r="R133" s="193">
        <f>R134</f>
        <v>0</v>
      </c>
      <c r="S133" s="192"/>
      <c r="T133" s="194">
        <f>T134</f>
        <v>0</v>
      </c>
      <c r="AR133" s="195" t="s">
        <v>24</v>
      </c>
      <c r="AT133" s="196" t="s">
        <v>74</v>
      </c>
      <c r="AU133" s="196" t="s">
        <v>24</v>
      </c>
      <c r="AY133" s="195" t="s">
        <v>165</v>
      </c>
      <c r="BK133" s="197">
        <f>BK134</f>
        <v>0</v>
      </c>
    </row>
    <row r="134" spans="2:65" s="1" customFormat="1" ht="22.5" customHeight="1">
      <c r="B134" s="40"/>
      <c r="C134" s="201" t="s">
        <v>326</v>
      </c>
      <c r="D134" s="201" t="s">
        <v>167</v>
      </c>
      <c r="E134" s="202" t="s">
        <v>878</v>
      </c>
      <c r="F134" s="203" t="s">
        <v>879</v>
      </c>
      <c r="G134" s="204" t="s">
        <v>170</v>
      </c>
      <c r="H134" s="205">
        <v>25</v>
      </c>
      <c r="I134" s="206"/>
      <c r="J134" s="207">
        <f>ROUND(I134*H134,2)</f>
        <v>0</v>
      </c>
      <c r="K134" s="203" t="s">
        <v>240</v>
      </c>
      <c r="L134" s="60"/>
      <c r="M134" s="208" t="s">
        <v>22</v>
      </c>
      <c r="N134" s="209" t="s">
        <v>46</v>
      </c>
      <c r="O134" s="41"/>
      <c r="P134" s="210">
        <f>O134*H134</f>
        <v>0</v>
      </c>
      <c r="Q134" s="210">
        <v>0</v>
      </c>
      <c r="R134" s="210">
        <f>Q134*H134</f>
        <v>0</v>
      </c>
      <c r="S134" s="210">
        <v>0</v>
      </c>
      <c r="T134" s="211">
        <f>S134*H134</f>
        <v>0</v>
      </c>
      <c r="AR134" s="23" t="s">
        <v>171</v>
      </c>
      <c r="AT134" s="23" t="s">
        <v>167</v>
      </c>
      <c r="AU134" s="23" t="s">
        <v>84</v>
      </c>
      <c r="AY134" s="23" t="s">
        <v>165</v>
      </c>
      <c r="BE134" s="212">
        <f>IF(N134="základní",J134,0)</f>
        <v>0</v>
      </c>
      <c r="BF134" s="212">
        <f>IF(N134="snížená",J134,0)</f>
        <v>0</v>
      </c>
      <c r="BG134" s="212">
        <f>IF(N134="zákl. přenesená",J134,0)</f>
        <v>0</v>
      </c>
      <c r="BH134" s="212">
        <f>IF(N134="sníž. přenesená",J134,0)</f>
        <v>0</v>
      </c>
      <c r="BI134" s="212">
        <f>IF(N134="nulová",J134,0)</f>
        <v>0</v>
      </c>
      <c r="BJ134" s="23" t="s">
        <v>24</v>
      </c>
      <c r="BK134" s="212">
        <f>ROUND(I134*H134,2)</f>
        <v>0</v>
      </c>
      <c r="BL134" s="23" t="s">
        <v>171</v>
      </c>
      <c r="BM134" s="23" t="s">
        <v>880</v>
      </c>
    </row>
    <row r="135" spans="2:65" s="11" customFormat="1" ht="29.85" customHeight="1">
      <c r="B135" s="184"/>
      <c r="C135" s="185"/>
      <c r="D135" s="198" t="s">
        <v>74</v>
      </c>
      <c r="E135" s="199" t="s">
        <v>187</v>
      </c>
      <c r="F135" s="199" t="s">
        <v>518</v>
      </c>
      <c r="G135" s="185"/>
      <c r="H135" s="185"/>
      <c r="I135" s="188"/>
      <c r="J135" s="200">
        <f>BK135</f>
        <v>0</v>
      </c>
      <c r="K135" s="185"/>
      <c r="L135" s="190"/>
      <c r="M135" s="191"/>
      <c r="N135" s="192"/>
      <c r="O135" s="192"/>
      <c r="P135" s="193">
        <f>SUM(P136:P142)</f>
        <v>0</v>
      </c>
      <c r="Q135" s="192"/>
      <c r="R135" s="193">
        <f>SUM(R136:R142)</f>
        <v>482.33282168000005</v>
      </c>
      <c r="S135" s="192"/>
      <c r="T135" s="194">
        <f>SUM(T136:T142)</f>
        <v>0</v>
      </c>
      <c r="AR135" s="195" t="s">
        <v>24</v>
      </c>
      <c r="AT135" s="196" t="s">
        <v>74</v>
      </c>
      <c r="AU135" s="196" t="s">
        <v>24</v>
      </c>
      <c r="AY135" s="195" t="s">
        <v>165</v>
      </c>
      <c r="BK135" s="197">
        <f>SUM(BK136:BK142)</f>
        <v>0</v>
      </c>
    </row>
    <row r="136" spans="2:65" s="1" customFormat="1" ht="31.5" customHeight="1">
      <c r="B136" s="40"/>
      <c r="C136" s="201" t="s">
        <v>330</v>
      </c>
      <c r="D136" s="201" t="s">
        <v>167</v>
      </c>
      <c r="E136" s="202" t="s">
        <v>881</v>
      </c>
      <c r="F136" s="203" t="s">
        <v>882</v>
      </c>
      <c r="G136" s="204" t="s">
        <v>195</v>
      </c>
      <c r="H136" s="205">
        <v>25.55</v>
      </c>
      <c r="I136" s="206"/>
      <c r="J136" s="207">
        <f>ROUND(I136*H136,2)</f>
        <v>0</v>
      </c>
      <c r="K136" s="203" t="s">
        <v>240</v>
      </c>
      <c r="L136" s="60"/>
      <c r="M136" s="208" t="s">
        <v>22</v>
      </c>
      <c r="N136" s="209" t="s">
        <v>46</v>
      </c>
      <c r="O136" s="41"/>
      <c r="P136" s="210">
        <f>O136*H136</f>
        <v>0</v>
      </c>
      <c r="Q136" s="210">
        <v>2.45329</v>
      </c>
      <c r="R136" s="210">
        <f>Q136*H136</f>
        <v>62.681559499999999</v>
      </c>
      <c r="S136" s="210">
        <v>0</v>
      </c>
      <c r="T136" s="211">
        <f>S136*H136</f>
        <v>0</v>
      </c>
      <c r="AR136" s="23" t="s">
        <v>171</v>
      </c>
      <c r="AT136" s="23" t="s">
        <v>167</v>
      </c>
      <c r="AU136" s="23" t="s">
        <v>84</v>
      </c>
      <c r="AY136" s="23" t="s">
        <v>165</v>
      </c>
      <c r="BE136" s="212">
        <f>IF(N136="základní",J136,0)</f>
        <v>0</v>
      </c>
      <c r="BF136" s="212">
        <f>IF(N136="snížená",J136,0)</f>
        <v>0</v>
      </c>
      <c r="BG136" s="212">
        <f>IF(N136="zákl. přenesená",J136,0)</f>
        <v>0</v>
      </c>
      <c r="BH136" s="212">
        <f>IF(N136="sníž. přenesená",J136,0)</f>
        <v>0</v>
      </c>
      <c r="BI136" s="212">
        <f>IF(N136="nulová",J136,0)</f>
        <v>0</v>
      </c>
      <c r="BJ136" s="23" t="s">
        <v>24</v>
      </c>
      <c r="BK136" s="212">
        <f>ROUND(I136*H136,2)</f>
        <v>0</v>
      </c>
      <c r="BL136" s="23" t="s">
        <v>171</v>
      </c>
      <c r="BM136" s="23" t="s">
        <v>883</v>
      </c>
    </row>
    <row r="137" spans="2:65" s="1" customFormat="1" ht="31.5" customHeight="1">
      <c r="B137" s="40"/>
      <c r="C137" s="201" t="s">
        <v>335</v>
      </c>
      <c r="D137" s="201" t="s">
        <v>167</v>
      </c>
      <c r="E137" s="202" t="s">
        <v>884</v>
      </c>
      <c r="F137" s="203" t="s">
        <v>885</v>
      </c>
      <c r="G137" s="204" t="s">
        <v>195</v>
      </c>
      <c r="H137" s="205">
        <v>25.55</v>
      </c>
      <c r="I137" s="206"/>
      <c r="J137" s="207">
        <f>ROUND(I137*H137,2)</f>
        <v>0</v>
      </c>
      <c r="K137" s="203" t="s">
        <v>240</v>
      </c>
      <c r="L137" s="60"/>
      <c r="M137" s="208" t="s">
        <v>22</v>
      </c>
      <c r="N137" s="209" t="s">
        <v>46</v>
      </c>
      <c r="O137" s="41"/>
      <c r="P137" s="210">
        <f>O137*H137</f>
        <v>0</v>
      </c>
      <c r="Q137" s="210">
        <v>0</v>
      </c>
      <c r="R137" s="210">
        <f>Q137*H137</f>
        <v>0</v>
      </c>
      <c r="S137" s="210">
        <v>0</v>
      </c>
      <c r="T137" s="211">
        <f>S137*H137</f>
        <v>0</v>
      </c>
      <c r="AR137" s="23" t="s">
        <v>171</v>
      </c>
      <c r="AT137" s="23" t="s">
        <v>167</v>
      </c>
      <c r="AU137" s="23" t="s">
        <v>84</v>
      </c>
      <c r="AY137" s="23" t="s">
        <v>165</v>
      </c>
      <c r="BE137" s="212">
        <f>IF(N137="základní",J137,0)</f>
        <v>0</v>
      </c>
      <c r="BF137" s="212">
        <f>IF(N137="snížená",J137,0)</f>
        <v>0</v>
      </c>
      <c r="BG137" s="212">
        <f>IF(N137="zákl. přenesená",J137,0)</f>
        <v>0</v>
      </c>
      <c r="BH137" s="212">
        <f>IF(N137="sníž. přenesená",J137,0)</f>
        <v>0</v>
      </c>
      <c r="BI137" s="212">
        <f>IF(N137="nulová",J137,0)</f>
        <v>0</v>
      </c>
      <c r="BJ137" s="23" t="s">
        <v>24</v>
      </c>
      <c r="BK137" s="212">
        <f>ROUND(I137*H137,2)</f>
        <v>0</v>
      </c>
      <c r="BL137" s="23" t="s">
        <v>171</v>
      </c>
      <c r="BM137" s="23" t="s">
        <v>886</v>
      </c>
    </row>
    <row r="138" spans="2:65" s="1" customFormat="1" ht="22.5" customHeight="1">
      <c r="B138" s="40"/>
      <c r="C138" s="201" t="s">
        <v>339</v>
      </c>
      <c r="D138" s="201" t="s">
        <v>167</v>
      </c>
      <c r="E138" s="202" t="s">
        <v>887</v>
      </c>
      <c r="F138" s="203" t="s">
        <v>888</v>
      </c>
      <c r="G138" s="204" t="s">
        <v>227</v>
      </c>
      <c r="H138" s="205">
        <v>1.9530000000000001</v>
      </c>
      <c r="I138" s="206"/>
      <c r="J138" s="207">
        <f>ROUND(I138*H138,2)</f>
        <v>0</v>
      </c>
      <c r="K138" s="203" t="s">
        <v>240</v>
      </c>
      <c r="L138" s="60"/>
      <c r="M138" s="208" t="s">
        <v>22</v>
      </c>
      <c r="N138" s="209" t="s">
        <v>46</v>
      </c>
      <c r="O138" s="41"/>
      <c r="P138" s="210">
        <f>O138*H138</f>
        <v>0</v>
      </c>
      <c r="Q138" s="210">
        <v>1.0530600000000001</v>
      </c>
      <c r="R138" s="210">
        <f>Q138*H138</f>
        <v>2.0566261800000003</v>
      </c>
      <c r="S138" s="210">
        <v>0</v>
      </c>
      <c r="T138" s="211">
        <f>S138*H138</f>
        <v>0</v>
      </c>
      <c r="AR138" s="23" t="s">
        <v>171</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171</v>
      </c>
      <c r="BM138" s="23" t="s">
        <v>889</v>
      </c>
    </row>
    <row r="139" spans="2:65" s="12" customFormat="1" ht="13.5">
      <c r="B139" s="227"/>
      <c r="C139" s="228"/>
      <c r="D139" s="229" t="s">
        <v>408</v>
      </c>
      <c r="E139" s="230" t="s">
        <v>22</v>
      </c>
      <c r="F139" s="231" t="s">
        <v>890</v>
      </c>
      <c r="G139" s="228"/>
      <c r="H139" s="232">
        <v>1.9530000000000001</v>
      </c>
      <c r="I139" s="233"/>
      <c r="J139" s="228"/>
      <c r="K139" s="228"/>
      <c r="L139" s="234"/>
      <c r="M139" s="235"/>
      <c r="N139" s="236"/>
      <c r="O139" s="236"/>
      <c r="P139" s="236"/>
      <c r="Q139" s="236"/>
      <c r="R139" s="236"/>
      <c r="S139" s="236"/>
      <c r="T139" s="237"/>
      <c r="AT139" s="238" t="s">
        <v>408</v>
      </c>
      <c r="AU139" s="238" t="s">
        <v>84</v>
      </c>
      <c r="AV139" s="12" t="s">
        <v>84</v>
      </c>
      <c r="AW139" s="12" t="s">
        <v>39</v>
      </c>
      <c r="AX139" s="12" t="s">
        <v>24</v>
      </c>
      <c r="AY139" s="238" t="s">
        <v>165</v>
      </c>
    </row>
    <row r="140" spans="2:65" s="1" customFormat="1" ht="22.5" customHeight="1">
      <c r="B140" s="40"/>
      <c r="C140" s="201" t="s">
        <v>343</v>
      </c>
      <c r="D140" s="201" t="s">
        <v>167</v>
      </c>
      <c r="E140" s="202" t="s">
        <v>891</v>
      </c>
      <c r="F140" s="203" t="s">
        <v>892</v>
      </c>
      <c r="G140" s="204" t="s">
        <v>195</v>
      </c>
      <c r="H140" s="205">
        <v>102.22</v>
      </c>
      <c r="I140" s="206"/>
      <c r="J140" s="207">
        <f>ROUND(I140*H140,2)</f>
        <v>0</v>
      </c>
      <c r="K140" s="203" t="s">
        <v>240</v>
      </c>
      <c r="L140" s="60"/>
      <c r="M140" s="208" t="s">
        <v>22</v>
      </c>
      <c r="N140" s="209" t="s">
        <v>46</v>
      </c>
      <c r="O140" s="41"/>
      <c r="P140" s="210">
        <f>O140*H140</f>
        <v>0</v>
      </c>
      <c r="Q140" s="210">
        <v>2.16</v>
      </c>
      <c r="R140" s="210">
        <f>Q140*H140</f>
        <v>220.79520000000002</v>
      </c>
      <c r="S140" s="210">
        <v>0</v>
      </c>
      <c r="T140" s="211">
        <f>S140*H140</f>
        <v>0</v>
      </c>
      <c r="AR140" s="23" t="s">
        <v>171</v>
      </c>
      <c r="AT140" s="23" t="s">
        <v>167</v>
      </c>
      <c r="AU140" s="23" t="s">
        <v>84</v>
      </c>
      <c r="AY140" s="23" t="s">
        <v>165</v>
      </c>
      <c r="BE140" s="212">
        <f>IF(N140="základní",J140,0)</f>
        <v>0</v>
      </c>
      <c r="BF140" s="212">
        <f>IF(N140="snížená",J140,0)</f>
        <v>0</v>
      </c>
      <c r="BG140" s="212">
        <f>IF(N140="zákl. přenesená",J140,0)</f>
        <v>0</v>
      </c>
      <c r="BH140" s="212">
        <f>IF(N140="sníž. přenesená",J140,0)</f>
        <v>0</v>
      </c>
      <c r="BI140" s="212">
        <f>IF(N140="nulová",J140,0)</f>
        <v>0</v>
      </c>
      <c r="BJ140" s="23" t="s">
        <v>24</v>
      </c>
      <c r="BK140" s="212">
        <f>ROUND(I140*H140,2)</f>
        <v>0</v>
      </c>
      <c r="BL140" s="23" t="s">
        <v>171</v>
      </c>
      <c r="BM140" s="23" t="s">
        <v>893</v>
      </c>
    </row>
    <row r="141" spans="2:65" s="1" customFormat="1" ht="22.5" customHeight="1">
      <c r="B141" s="40"/>
      <c r="C141" s="201" t="s">
        <v>347</v>
      </c>
      <c r="D141" s="201" t="s">
        <v>167</v>
      </c>
      <c r="E141" s="202" t="s">
        <v>891</v>
      </c>
      <c r="F141" s="203" t="s">
        <v>892</v>
      </c>
      <c r="G141" s="204" t="s">
        <v>195</v>
      </c>
      <c r="H141" s="205">
        <v>38.33</v>
      </c>
      <c r="I141" s="206"/>
      <c r="J141" s="207">
        <f>ROUND(I141*H141,2)</f>
        <v>0</v>
      </c>
      <c r="K141" s="203" t="s">
        <v>240</v>
      </c>
      <c r="L141" s="60"/>
      <c r="M141" s="208" t="s">
        <v>22</v>
      </c>
      <c r="N141" s="209" t="s">
        <v>46</v>
      </c>
      <c r="O141" s="41"/>
      <c r="P141" s="210">
        <f>O141*H141</f>
        <v>0</v>
      </c>
      <c r="Q141" s="210">
        <v>2.16</v>
      </c>
      <c r="R141" s="210">
        <f>Q141*H141</f>
        <v>82.7928</v>
      </c>
      <c r="S141" s="210">
        <v>0</v>
      </c>
      <c r="T141" s="211">
        <f>S141*H141</f>
        <v>0</v>
      </c>
      <c r="AR141" s="23" t="s">
        <v>171</v>
      </c>
      <c r="AT141" s="23" t="s">
        <v>167</v>
      </c>
      <c r="AU141" s="23" t="s">
        <v>84</v>
      </c>
      <c r="AY141" s="23" t="s">
        <v>165</v>
      </c>
      <c r="BE141" s="212">
        <f>IF(N141="základní",J141,0)</f>
        <v>0</v>
      </c>
      <c r="BF141" s="212">
        <f>IF(N141="snížená",J141,0)</f>
        <v>0</v>
      </c>
      <c r="BG141" s="212">
        <f>IF(N141="zákl. přenesená",J141,0)</f>
        <v>0</v>
      </c>
      <c r="BH141" s="212">
        <f>IF(N141="sníž. přenesená",J141,0)</f>
        <v>0</v>
      </c>
      <c r="BI141" s="212">
        <f>IF(N141="nulová",J141,0)</f>
        <v>0</v>
      </c>
      <c r="BJ141" s="23" t="s">
        <v>24</v>
      </c>
      <c r="BK141" s="212">
        <f>ROUND(I141*H141,2)</f>
        <v>0</v>
      </c>
      <c r="BL141" s="23" t="s">
        <v>171</v>
      </c>
      <c r="BM141" s="23" t="s">
        <v>894</v>
      </c>
    </row>
    <row r="142" spans="2:65" s="1" customFormat="1" ht="22.5" customHeight="1">
      <c r="B142" s="40"/>
      <c r="C142" s="201" t="s">
        <v>351</v>
      </c>
      <c r="D142" s="201" t="s">
        <v>167</v>
      </c>
      <c r="E142" s="202" t="s">
        <v>895</v>
      </c>
      <c r="F142" s="203" t="s">
        <v>896</v>
      </c>
      <c r="G142" s="204" t="s">
        <v>195</v>
      </c>
      <c r="H142" s="205">
        <v>63.88</v>
      </c>
      <c r="I142" s="206"/>
      <c r="J142" s="207">
        <f>ROUND(I142*H142,2)</f>
        <v>0</v>
      </c>
      <c r="K142" s="203" t="s">
        <v>240</v>
      </c>
      <c r="L142" s="60"/>
      <c r="M142" s="208" t="s">
        <v>22</v>
      </c>
      <c r="N142" s="209" t="s">
        <v>46</v>
      </c>
      <c r="O142" s="41"/>
      <c r="P142" s="210">
        <f>O142*H142</f>
        <v>0</v>
      </c>
      <c r="Q142" s="210">
        <v>1.7847</v>
      </c>
      <c r="R142" s="210">
        <f>Q142*H142</f>
        <v>114.006636</v>
      </c>
      <c r="S142" s="210">
        <v>0</v>
      </c>
      <c r="T142" s="211">
        <f>S142*H142</f>
        <v>0</v>
      </c>
      <c r="AR142" s="23" t="s">
        <v>171</v>
      </c>
      <c r="AT142" s="23" t="s">
        <v>167</v>
      </c>
      <c r="AU142" s="23" t="s">
        <v>84</v>
      </c>
      <c r="AY142" s="23" t="s">
        <v>165</v>
      </c>
      <c r="BE142" s="212">
        <f>IF(N142="základní",J142,0)</f>
        <v>0</v>
      </c>
      <c r="BF142" s="212">
        <f>IF(N142="snížená",J142,0)</f>
        <v>0</v>
      </c>
      <c r="BG142" s="212">
        <f>IF(N142="zákl. přenesená",J142,0)</f>
        <v>0</v>
      </c>
      <c r="BH142" s="212">
        <f>IF(N142="sníž. přenesená",J142,0)</f>
        <v>0</v>
      </c>
      <c r="BI142" s="212">
        <f>IF(N142="nulová",J142,0)</f>
        <v>0</v>
      </c>
      <c r="BJ142" s="23" t="s">
        <v>24</v>
      </c>
      <c r="BK142" s="212">
        <f>ROUND(I142*H142,2)</f>
        <v>0</v>
      </c>
      <c r="BL142" s="23" t="s">
        <v>171</v>
      </c>
      <c r="BM142" s="23" t="s">
        <v>897</v>
      </c>
    </row>
    <row r="143" spans="2:65" s="11" customFormat="1" ht="29.85" customHeight="1">
      <c r="B143" s="184"/>
      <c r="C143" s="185"/>
      <c r="D143" s="198" t="s">
        <v>74</v>
      </c>
      <c r="E143" s="199" t="s">
        <v>201</v>
      </c>
      <c r="F143" s="199" t="s">
        <v>538</v>
      </c>
      <c r="G143" s="185"/>
      <c r="H143" s="185"/>
      <c r="I143" s="188"/>
      <c r="J143" s="200">
        <f>BK143</f>
        <v>0</v>
      </c>
      <c r="K143" s="185"/>
      <c r="L143" s="190"/>
      <c r="M143" s="191"/>
      <c r="N143" s="192"/>
      <c r="O143" s="192"/>
      <c r="P143" s="193">
        <f>SUM(P144:P149)</f>
        <v>0</v>
      </c>
      <c r="Q143" s="192"/>
      <c r="R143" s="193">
        <f>SUM(R144:R149)</f>
        <v>0.138234</v>
      </c>
      <c r="S143" s="192"/>
      <c r="T143" s="194">
        <f>SUM(T144:T149)</f>
        <v>0.35080000000000006</v>
      </c>
      <c r="AR143" s="195" t="s">
        <v>24</v>
      </c>
      <c r="AT143" s="196" t="s">
        <v>74</v>
      </c>
      <c r="AU143" s="196" t="s">
        <v>24</v>
      </c>
      <c r="AY143" s="195" t="s">
        <v>165</v>
      </c>
      <c r="BK143" s="197">
        <f>SUM(BK144:BK149)</f>
        <v>0</v>
      </c>
    </row>
    <row r="144" spans="2:65" s="1" customFormat="1" ht="22.5" customHeight="1">
      <c r="B144" s="40"/>
      <c r="C144" s="201" t="s">
        <v>355</v>
      </c>
      <c r="D144" s="201" t="s">
        <v>167</v>
      </c>
      <c r="E144" s="202" t="s">
        <v>356</v>
      </c>
      <c r="F144" s="203" t="s">
        <v>357</v>
      </c>
      <c r="G144" s="204" t="s">
        <v>170</v>
      </c>
      <c r="H144" s="205">
        <v>200.2</v>
      </c>
      <c r="I144" s="206"/>
      <c r="J144" s="207">
        <f t="shared" ref="J144:J149" si="40">ROUND(I144*H144,2)</f>
        <v>0</v>
      </c>
      <c r="K144" s="203" t="s">
        <v>240</v>
      </c>
      <c r="L144" s="60"/>
      <c r="M144" s="208" t="s">
        <v>22</v>
      </c>
      <c r="N144" s="209" t="s">
        <v>46</v>
      </c>
      <c r="O144" s="41"/>
      <c r="P144" s="210">
        <f t="shared" ref="P144:P149" si="41">O144*H144</f>
        <v>0</v>
      </c>
      <c r="Q144" s="210">
        <v>4.6999999999999999E-4</v>
      </c>
      <c r="R144" s="210">
        <f t="shared" ref="R144:R149" si="42">Q144*H144</f>
        <v>9.4093999999999997E-2</v>
      </c>
      <c r="S144" s="210">
        <v>0</v>
      </c>
      <c r="T144" s="211">
        <f t="shared" ref="T144:T149" si="43">S144*H144</f>
        <v>0</v>
      </c>
      <c r="AR144" s="23" t="s">
        <v>171</v>
      </c>
      <c r="AT144" s="23" t="s">
        <v>167</v>
      </c>
      <c r="AU144" s="23" t="s">
        <v>84</v>
      </c>
      <c r="AY144" s="23" t="s">
        <v>165</v>
      </c>
      <c r="BE144" s="212">
        <f t="shared" ref="BE144:BE149" si="44">IF(N144="základní",J144,0)</f>
        <v>0</v>
      </c>
      <c r="BF144" s="212">
        <f t="shared" ref="BF144:BF149" si="45">IF(N144="snížená",J144,0)</f>
        <v>0</v>
      </c>
      <c r="BG144" s="212">
        <f t="shared" ref="BG144:BG149" si="46">IF(N144="zákl. přenesená",J144,0)</f>
        <v>0</v>
      </c>
      <c r="BH144" s="212">
        <f t="shared" ref="BH144:BH149" si="47">IF(N144="sníž. přenesená",J144,0)</f>
        <v>0</v>
      </c>
      <c r="BI144" s="212">
        <f t="shared" ref="BI144:BI149" si="48">IF(N144="nulová",J144,0)</f>
        <v>0</v>
      </c>
      <c r="BJ144" s="23" t="s">
        <v>24</v>
      </c>
      <c r="BK144" s="212">
        <f t="shared" ref="BK144:BK149" si="49">ROUND(I144*H144,2)</f>
        <v>0</v>
      </c>
      <c r="BL144" s="23" t="s">
        <v>171</v>
      </c>
      <c r="BM144" s="23" t="s">
        <v>951</v>
      </c>
    </row>
    <row r="145" spans="2:65" s="1" customFormat="1" ht="22.5" customHeight="1">
      <c r="B145" s="40"/>
      <c r="C145" s="201" t="s">
        <v>359</v>
      </c>
      <c r="D145" s="201" t="s">
        <v>167</v>
      </c>
      <c r="E145" s="202" t="s">
        <v>539</v>
      </c>
      <c r="F145" s="203" t="s">
        <v>540</v>
      </c>
      <c r="G145" s="204" t="s">
        <v>170</v>
      </c>
      <c r="H145" s="205">
        <v>100</v>
      </c>
      <c r="I145" s="206"/>
      <c r="J145" s="207">
        <f t="shared" si="40"/>
        <v>0</v>
      </c>
      <c r="K145" s="203" t="s">
        <v>240</v>
      </c>
      <c r="L145" s="60"/>
      <c r="M145" s="208" t="s">
        <v>22</v>
      </c>
      <c r="N145" s="209" t="s">
        <v>46</v>
      </c>
      <c r="O145" s="41"/>
      <c r="P145" s="210">
        <f t="shared" si="41"/>
        <v>0</v>
      </c>
      <c r="Q145" s="210">
        <v>4.0000000000000003E-5</v>
      </c>
      <c r="R145" s="210">
        <f t="shared" si="42"/>
        <v>4.0000000000000001E-3</v>
      </c>
      <c r="S145" s="210">
        <v>0</v>
      </c>
      <c r="T145" s="211">
        <f t="shared" si="43"/>
        <v>0</v>
      </c>
      <c r="AR145" s="23" t="s">
        <v>171</v>
      </c>
      <c r="AT145" s="23" t="s">
        <v>167</v>
      </c>
      <c r="AU145" s="23" t="s">
        <v>84</v>
      </c>
      <c r="AY145" s="23" t="s">
        <v>165</v>
      </c>
      <c r="BE145" s="212">
        <f t="shared" si="44"/>
        <v>0</v>
      </c>
      <c r="BF145" s="212">
        <f t="shared" si="45"/>
        <v>0</v>
      </c>
      <c r="BG145" s="212">
        <f t="shared" si="46"/>
        <v>0</v>
      </c>
      <c r="BH145" s="212">
        <f t="shared" si="47"/>
        <v>0</v>
      </c>
      <c r="BI145" s="212">
        <f t="shared" si="48"/>
        <v>0</v>
      </c>
      <c r="BJ145" s="23" t="s">
        <v>24</v>
      </c>
      <c r="BK145" s="212">
        <f t="shared" si="49"/>
        <v>0</v>
      </c>
      <c r="BL145" s="23" t="s">
        <v>171</v>
      </c>
      <c r="BM145" s="23" t="s">
        <v>952</v>
      </c>
    </row>
    <row r="146" spans="2:65" s="1" customFormat="1" ht="22.5" customHeight="1">
      <c r="B146" s="40"/>
      <c r="C146" s="201" t="s">
        <v>363</v>
      </c>
      <c r="D146" s="201" t="s">
        <v>167</v>
      </c>
      <c r="E146" s="202" t="s">
        <v>953</v>
      </c>
      <c r="F146" s="203" t="s">
        <v>954</v>
      </c>
      <c r="G146" s="204" t="s">
        <v>22</v>
      </c>
      <c r="H146" s="205">
        <v>300.52</v>
      </c>
      <c r="I146" s="206"/>
      <c r="J146" s="207">
        <f t="shared" si="40"/>
        <v>0</v>
      </c>
      <c r="K146" s="203" t="s">
        <v>22</v>
      </c>
      <c r="L146" s="60"/>
      <c r="M146" s="208" t="s">
        <v>22</v>
      </c>
      <c r="N146" s="209" t="s">
        <v>46</v>
      </c>
      <c r="O146" s="41"/>
      <c r="P146" s="210">
        <f t="shared" si="41"/>
        <v>0</v>
      </c>
      <c r="Q146" s="210">
        <v>0</v>
      </c>
      <c r="R146" s="210">
        <f t="shared" si="42"/>
        <v>0</v>
      </c>
      <c r="S146" s="210">
        <v>0</v>
      </c>
      <c r="T146" s="211">
        <f t="shared" si="43"/>
        <v>0</v>
      </c>
      <c r="AR146" s="23" t="s">
        <v>171</v>
      </c>
      <c r="AT146" s="23" t="s">
        <v>167</v>
      </c>
      <c r="AU146" s="23" t="s">
        <v>84</v>
      </c>
      <c r="AY146" s="23" t="s">
        <v>165</v>
      </c>
      <c r="BE146" s="212">
        <f t="shared" si="44"/>
        <v>0</v>
      </c>
      <c r="BF146" s="212">
        <f t="shared" si="45"/>
        <v>0</v>
      </c>
      <c r="BG146" s="212">
        <f t="shared" si="46"/>
        <v>0</v>
      </c>
      <c r="BH146" s="212">
        <f t="shared" si="47"/>
        <v>0</v>
      </c>
      <c r="BI146" s="212">
        <f t="shared" si="48"/>
        <v>0</v>
      </c>
      <c r="BJ146" s="23" t="s">
        <v>24</v>
      </c>
      <c r="BK146" s="212">
        <f t="shared" si="49"/>
        <v>0</v>
      </c>
      <c r="BL146" s="23" t="s">
        <v>171</v>
      </c>
      <c r="BM146" s="23" t="s">
        <v>955</v>
      </c>
    </row>
    <row r="147" spans="2:65" s="1" customFormat="1" ht="22.5" customHeight="1">
      <c r="B147" s="40"/>
      <c r="C147" s="201" t="s">
        <v>367</v>
      </c>
      <c r="D147" s="201" t="s">
        <v>167</v>
      </c>
      <c r="E147" s="202" t="s">
        <v>550</v>
      </c>
      <c r="F147" s="203" t="s">
        <v>551</v>
      </c>
      <c r="G147" s="204" t="s">
        <v>170</v>
      </c>
      <c r="H147" s="205">
        <v>21</v>
      </c>
      <c r="I147" s="206"/>
      <c r="J147" s="207">
        <f t="shared" si="40"/>
        <v>0</v>
      </c>
      <c r="K147" s="203" t="s">
        <v>240</v>
      </c>
      <c r="L147" s="60"/>
      <c r="M147" s="208" t="s">
        <v>22</v>
      </c>
      <c r="N147" s="209" t="s">
        <v>46</v>
      </c>
      <c r="O147" s="41"/>
      <c r="P147" s="210">
        <f t="shared" si="41"/>
        <v>0</v>
      </c>
      <c r="Q147" s="210">
        <v>1.58E-3</v>
      </c>
      <c r="R147" s="210">
        <f t="shared" si="42"/>
        <v>3.3180000000000001E-2</v>
      </c>
      <c r="S147" s="210">
        <v>0</v>
      </c>
      <c r="T147" s="211">
        <f t="shared" si="43"/>
        <v>0</v>
      </c>
      <c r="AR147" s="23" t="s">
        <v>171</v>
      </c>
      <c r="AT147" s="23" t="s">
        <v>167</v>
      </c>
      <c r="AU147" s="23" t="s">
        <v>84</v>
      </c>
      <c r="AY147" s="23" t="s">
        <v>165</v>
      </c>
      <c r="BE147" s="212">
        <f t="shared" si="44"/>
        <v>0</v>
      </c>
      <c r="BF147" s="212">
        <f t="shared" si="45"/>
        <v>0</v>
      </c>
      <c r="BG147" s="212">
        <f t="shared" si="46"/>
        <v>0</v>
      </c>
      <c r="BH147" s="212">
        <f t="shared" si="47"/>
        <v>0</v>
      </c>
      <c r="BI147" s="212">
        <f t="shared" si="48"/>
        <v>0</v>
      </c>
      <c r="BJ147" s="23" t="s">
        <v>24</v>
      </c>
      <c r="BK147" s="212">
        <f t="shared" si="49"/>
        <v>0</v>
      </c>
      <c r="BL147" s="23" t="s">
        <v>171</v>
      </c>
      <c r="BM147" s="23" t="s">
        <v>956</v>
      </c>
    </row>
    <row r="148" spans="2:65" s="1" customFormat="1" ht="22.5" customHeight="1">
      <c r="B148" s="40"/>
      <c r="C148" s="201" t="s">
        <v>373</v>
      </c>
      <c r="D148" s="201" t="s">
        <v>167</v>
      </c>
      <c r="E148" s="202" t="s">
        <v>573</v>
      </c>
      <c r="F148" s="203" t="s">
        <v>574</v>
      </c>
      <c r="G148" s="204" t="s">
        <v>190</v>
      </c>
      <c r="H148" s="205">
        <v>1.2</v>
      </c>
      <c r="I148" s="206"/>
      <c r="J148" s="207">
        <f t="shared" si="40"/>
        <v>0</v>
      </c>
      <c r="K148" s="203" t="s">
        <v>240</v>
      </c>
      <c r="L148" s="60"/>
      <c r="M148" s="208" t="s">
        <v>22</v>
      </c>
      <c r="N148" s="209" t="s">
        <v>46</v>
      </c>
      <c r="O148" s="41"/>
      <c r="P148" s="210">
        <f t="shared" si="41"/>
        <v>0</v>
      </c>
      <c r="Q148" s="210">
        <v>9.6000000000000002E-4</v>
      </c>
      <c r="R148" s="210">
        <f t="shared" si="42"/>
        <v>1.152E-3</v>
      </c>
      <c r="S148" s="210">
        <v>3.1E-2</v>
      </c>
      <c r="T148" s="211">
        <f t="shared" si="43"/>
        <v>3.7199999999999997E-2</v>
      </c>
      <c r="AR148" s="23" t="s">
        <v>171</v>
      </c>
      <c r="AT148" s="23" t="s">
        <v>167</v>
      </c>
      <c r="AU148" s="23" t="s">
        <v>84</v>
      </c>
      <c r="AY148" s="23" t="s">
        <v>165</v>
      </c>
      <c r="BE148" s="212">
        <f t="shared" si="44"/>
        <v>0</v>
      </c>
      <c r="BF148" s="212">
        <f t="shared" si="45"/>
        <v>0</v>
      </c>
      <c r="BG148" s="212">
        <f t="shared" si="46"/>
        <v>0</v>
      </c>
      <c r="BH148" s="212">
        <f t="shared" si="47"/>
        <v>0</v>
      </c>
      <c r="BI148" s="212">
        <f t="shared" si="48"/>
        <v>0</v>
      </c>
      <c r="BJ148" s="23" t="s">
        <v>24</v>
      </c>
      <c r="BK148" s="212">
        <f t="shared" si="49"/>
        <v>0</v>
      </c>
      <c r="BL148" s="23" t="s">
        <v>171</v>
      </c>
      <c r="BM148" s="23" t="s">
        <v>958</v>
      </c>
    </row>
    <row r="149" spans="2:65" s="1" customFormat="1" ht="22.5" customHeight="1">
      <c r="B149" s="40"/>
      <c r="C149" s="201" t="s">
        <v>377</v>
      </c>
      <c r="D149" s="201" t="s">
        <v>167</v>
      </c>
      <c r="E149" s="202" t="s">
        <v>581</v>
      </c>
      <c r="F149" s="203" t="s">
        <v>582</v>
      </c>
      <c r="G149" s="204" t="s">
        <v>190</v>
      </c>
      <c r="H149" s="205">
        <v>1.6</v>
      </c>
      <c r="I149" s="206"/>
      <c r="J149" s="207">
        <f t="shared" si="40"/>
        <v>0</v>
      </c>
      <c r="K149" s="203" t="s">
        <v>240</v>
      </c>
      <c r="L149" s="60"/>
      <c r="M149" s="208" t="s">
        <v>22</v>
      </c>
      <c r="N149" s="209" t="s">
        <v>46</v>
      </c>
      <c r="O149" s="41"/>
      <c r="P149" s="210">
        <f t="shared" si="41"/>
        <v>0</v>
      </c>
      <c r="Q149" s="210">
        <v>3.63E-3</v>
      </c>
      <c r="R149" s="210">
        <f t="shared" si="42"/>
        <v>5.8080000000000007E-3</v>
      </c>
      <c r="S149" s="210">
        <v>0.19600000000000001</v>
      </c>
      <c r="T149" s="211">
        <f t="shared" si="43"/>
        <v>0.31360000000000005</v>
      </c>
      <c r="AR149" s="23" t="s">
        <v>171</v>
      </c>
      <c r="AT149" s="23" t="s">
        <v>167</v>
      </c>
      <c r="AU149" s="23" t="s">
        <v>84</v>
      </c>
      <c r="AY149" s="23" t="s">
        <v>165</v>
      </c>
      <c r="BE149" s="212">
        <f t="shared" si="44"/>
        <v>0</v>
      </c>
      <c r="BF149" s="212">
        <f t="shared" si="45"/>
        <v>0</v>
      </c>
      <c r="BG149" s="212">
        <f t="shared" si="46"/>
        <v>0</v>
      </c>
      <c r="BH149" s="212">
        <f t="shared" si="47"/>
        <v>0</v>
      </c>
      <c r="BI149" s="212">
        <f t="shared" si="48"/>
        <v>0</v>
      </c>
      <c r="BJ149" s="23" t="s">
        <v>24</v>
      </c>
      <c r="BK149" s="212">
        <f t="shared" si="49"/>
        <v>0</v>
      </c>
      <c r="BL149" s="23" t="s">
        <v>171</v>
      </c>
      <c r="BM149" s="23" t="s">
        <v>959</v>
      </c>
    </row>
    <row r="150" spans="2:65" s="11" customFormat="1" ht="29.85" customHeight="1">
      <c r="B150" s="184"/>
      <c r="C150" s="185"/>
      <c r="D150" s="198" t="s">
        <v>74</v>
      </c>
      <c r="E150" s="199" t="s">
        <v>961</v>
      </c>
      <c r="F150" s="199" t="s">
        <v>671</v>
      </c>
      <c r="G150" s="185"/>
      <c r="H150" s="185"/>
      <c r="I150" s="188"/>
      <c r="J150" s="200">
        <f>BK150</f>
        <v>0</v>
      </c>
      <c r="K150" s="185"/>
      <c r="L150" s="190"/>
      <c r="M150" s="191"/>
      <c r="N150" s="192"/>
      <c r="O150" s="192"/>
      <c r="P150" s="193">
        <f>P151</f>
        <v>0</v>
      </c>
      <c r="Q150" s="192"/>
      <c r="R150" s="193">
        <f>R151</f>
        <v>0</v>
      </c>
      <c r="S150" s="192"/>
      <c r="T150" s="194">
        <f>T151</f>
        <v>0</v>
      </c>
      <c r="AR150" s="195" t="s">
        <v>24</v>
      </c>
      <c r="AT150" s="196" t="s">
        <v>74</v>
      </c>
      <c r="AU150" s="196" t="s">
        <v>24</v>
      </c>
      <c r="AY150" s="195" t="s">
        <v>165</v>
      </c>
      <c r="BK150" s="197">
        <f>BK151</f>
        <v>0</v>
      </c>
    </row>
    <row r="151" spans="2:65" s="1" customFormat="1" ht="44.25" customHeight="1">
      <c r="B151" s="40"/>
      <c r="C151" s="201" t="s">
        <v>707</v>
      </c>
      <c r="D151" s="201" t="s">
        <v>167</v>
      </c>
      <c r="E151" s="202" t="s">
        <v>962</v>
      </c>
      <c r="F151" s="203" t="s">
        <v>963</v>
      </c>
      <c r="G151" s="204" t="s">
        <v>227</v>
      </c>
      <c r="H151" s="205">
        <v>120.1</v>
      </c>
      <c r="I151" s="206"/>
      <c r="J151" s="207">
        <f>ROUND(I151*H151,2)</f>
        <v>0</v>
      </c>
      <c r="K151" s="203" t="s">
        <v>22</v>
      </c>
      <c r="L151" s="60"/>
      <c r="M151" s="208" t="s">
        <v>22</v>
      </c>
      <c r="N151" s="209" t="s">
        <v>46</v>
      </c>
      <c r="O151" s="41"/>
      <c r="P151" s="210">
        <f>O151*H151</f>
        <v>0</v>
      </c>
      <c r="Q151" s="210">
        <v>0</v>
      </c>
      <c r="R151" s="210">
        <f>Q151*H151</f>
        <v>0</v>
      </c>
      <c r="S151" s="210">
        <v>0</v>
      </c>
      <c r="T151" s="211">
        <f>S151*H151</f>
        <v>0</v>
      </c>
      <c r="AR151" s="23" t="s">
        <v>171</v>
      </c>
      <c r="AT151" s="23" t="s">
        <v>167</v>
      </c>
      <c r="AU151" s="23" t="s">
        <v>84</v>
      </c>
      <c r="AY151" s="23" t="s">
        <v>165</v>
      </c>
      <c r="BE151" s="212">
        <f>IF(N151="základní",J151,0)</f>
        <v>0</v>
      </c>
      <c r="BF151" s="212">
        <f>IF(N151="snížená",J151,0)</f>
        <v>0</v>
      </c>
      <c r="BG151" s="212">
        <f>IF(N151="zákl. přenesená",J151,0)</f>
        <v>0</v>
      </c>
      <c r="BH151" s="212">
        <f>IF(N151="sníž. přenesená",J151,0)</f>
        <v>0</v>
      </c>
      <c r="BI151" s="212">
        <f>IF(N151="nulová",J151,0)</f>
        <v>0</v>
      </c>
      <c r="BJ151" s="23" t="s">
        <v>24</v>
      </c>
      <c r="BK151" s="212">
        <f>ROUND(I151*H151,2)</f>
        <v>0</v>
      </c>
      <c r="BL151" s="23" t="s">
        <v>171</v>
      </c>
      <c r="BM151" s="23" t="s">
        <v>964</v>
      </c>
    </row>
    <row r="152" spans="2:65" s="11" customFormat="1" ht="29.85" customHeight="1">
      <c r="B152" s="184"/>
      <c r="C152" s="185"/>
      <c r="D152" s="198" t="s">
        <v>74</v>
      </c>
      <c r="E152" s="199" t="s">
        <v>385</v>
      </c>
      <c r="F152" s="199" t="s">
        <v>671</v>
      </c>
      <c r="G152" s="185"/>
      <c r="H152" s="185"/>
      <c r="I152" s="188"/>
      <c r="J152" s="200">
        <f>BK152</f>
        <v>0</v>
      </c>
      <c r="K152" s="185"/>
      <c r="L152" s="190"/>
      <c r="M152" s="191"/>
      <c r="N152" s="192"/>
      <c r="O152" s="192"/>
      <c r="P152" s="193">
        <f>P153</f>
        <v>0</v>
      </c>
      <c r="Q152" s="192"/>
      <c r="R152" s="193">
        <f>R153</f>
        <v>0</v>
      </c>
      <c r="S152" s="192"/>
      <c r="T152" s="194">
        <f>T153</f>
        <v>0</v>
      </c>
      <c r="AR152" s="195" t="s">
        <v>24</v>
      </c>
      <c r="AT152" s="196" t="s">
        <v>74</v>
      </c>
      <c r="AU152" s="196" t="s">
        <v>24</v>
      </c>
      <c r="AY152" s="195" t="s">
        <v>165</v>
      </c>
      <c r="BK152" s="197">
        <f>BK153</f>
        <v>0</v>
      </c>
    </row>
    <row r="153" spans="2:65" s="1" customFormat="1" ht="22.5" customHeight="1">
      <c r="B153" s="40"/>
      <c r="C153" s="201" t="s">
        <v>381</v>
      </c>
      <c r="D153" s="201" t="s">
        <v>167</v>
      </c>
      <c r="E153" s="202" t="s">
        <v>673</v>
      </c>
      <c r="F153" s="203" t="s">
        <v>674</v>
      </c>
      <c r="G153" s="204" t="s">
        <v>227</v>
      </c>
      <c r="H153" s="205">
        <v>965.6</v>
      </c>
      <c r="I153" s="206"/>
      <c r="J153" s="207">
        <f>ROUND(I153*H153,2)</f>
        <v>0</v>
      </c>
      <c r="K153" s="203" t="s">
        <v>240</v>
      </c>
      <c r="L153" s="60"/>
      <c r="M153" s="208" t="s">
        <v>22</v>
      </c>
      <c r="N153" s="209" t="s">
        <v>46</v>
      </c>
      <c r="O153" s="41"/>
      <c r="P153" s="210">
        <f>O153*H153</f>
        <v>0</v>
      </c>
      <c r="Q153" s="210">
        <v>0</v>
      </c>
      <c r="R153" s="210">
        <f>Q153*H153</f>
        <v>0</v>
      </c>
      <c r="S153" s="210">
        <v>0</v>
      </c>
      <c r="T153" s="211">
        <f>S153*H153</f>
        <v>0</v>
      </c>
      <c r="AR153" s="23" t="s">
        <v>171</v>
      </c>
      <c r="AT153" s="23" t="s">
        <v>167</v>
      </c>
      <c r="AU153" s="23" t="s">
        <v>84</v>
      </c>
      <c r="AY153" s="23" t="s">
        <v>165</v>
      </c>
      <c r="BE153" s="212">
        <f>IF(N153="základní",J153,0)</f>
        <v>0</v>
      </c>
      <c r="BF153" s="212">
        <f>IF(N153="snížená",J153,0)</f>
        <v>0</v>
      </c>
      <c r="BG153" s="212">
        <f>IF(N153="zákl. přenesená",J153,0)</f>
        <v>0</v>
      </c>
      <c r="BH153" s="212">
        <f>IF(N153="sníž. přenesená",J153,0)</f>
        <v>0</v>
      </c>
      <c r="BI153" s="212">
        <f>IF(N153="nulová",J153,0)</f>
        <v>0</v>
      </c>
      <c r="BJ153" s="23" t="s">
        <v>24</v>
      </c>
      <c r="BK153" s="212">
        <f>ROUND(I153*H153,2)</f>
        <v>0</v>
      </c>
      <c r="BL153" s="23" t="s">
        <v>171</v>
      </c>
      <c r="BM153" s="23" t="s">
        <v>965</v>
      </c>
    </row>
    <row r="154" spans="2:65" s="11" customFormat="1" ht="37.35" customHeight="1">
      <c r="B154" s="184"/>
      <c r="C154" s="185"/>
      <c r="D154" s="186" t="s">
        <v>74</v>
      </c>
      <c r="E154" s="187" t="s">
        <v>676</v>
      </c>
      <c r="F154" s="187" t="s">
        <v>677</v>
      </c>
      <c r="G154" s="185"/>
      <c r="H154" s="185"/>
      <c r="I154" s="188"/>
      <c r="J154" s="189">
        <f>BK154</f>
        <v>0</v>
      </c>
      <c r="K154" s="185"/>
      <c r="L154" s="190"/>
      <c r="M154" s="191"/>
      <c r="N154" s="192"/>
      <c r="O154" s="192"/>
      <c r="P154" s="193">
        <f>P155+P162</f>
        <v>0</v>
      </c>
      <c r="Q154" s="192"/>
      <c r="R154" s="193">
        <f>R155+R162</f>
        <v>0.93803759999999992</v>
      </c>
      <c r="S154" s="192"/>
      <c r="T154" s="194">
        <f>T155+T162</f>
        <v>0</v>
      </c>
      <c r="AR154" s="195" t="s">
        <v>84</v>
      </c>
      <c r="AT154" s="196" t="s">
        <v>74</v>
      </c>
      <c r="AU154" s="196" t="s">
        <v>75</v>
      </c>
      <c r="AY154" s="195" t="s">
        <v>165</v>
      </c>
      <c r="BK154" s="197">
        <f>BK155+BK162</f>
        <v>0</v>
      </c>
    </row>
    <row r="155" spans="2:65" s="11" customFormat="1" ht="19.899999999999999" customHeight="1">
      <c r="B155" s="184"/>
      <c r="C155" s="185"/>
      <c r="D155" s="198" t="s">
        <v>74</v>
      </c>
      <c r="E155" s="199" t="s">
        <v>966</v>
      </c>
      <c r="F155" s="199" t="s">
        <v>967</v>
      </c>
      <c r="G155" s="185"/>
      <c r="H155" s="185"/>
      <c r="I155" s="188"/>
      <c r="J155" s="200">
        <f>BK155</f>
        <v>0</v>
      </c>
      <c r="K155" s="185"/>
      <c r="L155" s="190"/>
      <c r="M155" s="191"/>
      <c r="N155" s="192"/>
      <c r="O155" s="192"/>
      <c r="P155" s="193">
        <f>SUM(P156:P161)</f>
        <v>0</v>
      </c>
      <c r="Q155" s="192"/>
      <c r="R155" s="193">
        <f>SUM(R156:R161)</f>
        <v>0.93803759999999992</v>
      </c>
      <c r="S155" s="192"/>
      <c r="T155" s="194">
        <f>SUM(T156:T161)</f>
        <v>0</v>
      </c>
      <c r="AR155" s="195" t="s">
        <v>84</v>
      </c>
      <c r="AT155" s="196" t="s">
        <v>74</v>
      </c>
      <c r="AU155" s="196" t="s">
        <v>24</v>
      </c>
      <c r="AY155" s="195" t="s">
        <v>165</v>
      </c>
      <c r="BK155" s="197">
        <f>SUM(BK156:BK161)</f>
        <v>0</v>
      </c>
    </row>
    <row r="156" spans="2:65" s="1" customFormat="1" ht="22.5" customHeight="1">
      <c r="B156" s="40"/>
      <c r="C156" s="201" t="s">
        <v>387</v>
      </c>
      <c r="D156" s="201" t="s">
        <v>167</v>
      </c>
      <c r="E156" s="202" t="s">
        <v>968</v>
      </c>
      <c r="F156" s="203" t="s">
        <v>969</v>
      </c>
      <c r="G156" s="204" t="s">
        <v>170</v>
      </c>
      <c r="H156" s="205">
        <v>48.5</v>
      </c>
      <c r="I156" s="206"/>
      <c r="J156" s="207">
        <f>ROUND(I156*H156,2)</f>
        <v>0</v>
      </c>
      <c r="K156" s="203" t="s">
        <v>240</v>
      </c>
      <c r="L156" s="60"/>
      <c r="M156" s="208" t="s">
        <v>22</v>
      </c>
      <c r="N156" s="209" t="s">
        <v>46</v>
      </c>
      <c r="O156" s="41"/>
      <c r="P156" s="210">
        <f>O156*H156</f>
        <v>0</v>
      </c>
      <c r="Q156" s="210">
        <v>0</v>
      </c>
      <c r="R156" s="210">
        <f>Q156*H156</f>
        <v>0</v>
      </c>
      <c r="S156" s="210">
        <v>0</v>
      </c>
      <c r="T156" s="211">
        <f>S156*H156</f>
        <v>0</v>
      </c>
      <c r="AR156" s="23" t="s">
        <v>229</v>
      </c>
      <c r="AT156" s="23" t="s">
        <v>167</v>
      </c>
      <c r="AU156" s="23" t="s">
        <v>84</v>
      </c>
      <c r="AY156" s="23" t="s">
        <v>165</v>
      </c>
      <c r="BE156" s="212">
        <f>IF(N156="základní",J156,0)</f>
        <v>0</v>
      </c>
      <c r="BF156" s="212">
        <f>IF(N156="snížená",J156,0)</f>
        <v>0</v>
      </c>
      <c r="BG156" s="212">
        <f>IF(N156="zákl. přenesená",J156,0)</f>
        <v>0</v>
      </c>
      <c r="BH156" s="212">
        <f>IF(N156="sníž. přenesená",J156,0)</f>
        <v>0</v>
      </c>
      <c r="BI156" s="212">
        <f>IF(N156="nulová",J156,0)</f>
        <v>0</v>
      </c>
      <c r="BJ156" s="23" t="s">
        <v>24</v>
      </c>
      <c r="BK156" s="212">
        <f>ROUND(I156*H156,2)</f>
        <v>0</v>
      </c>
      <c r="BL156" s="23" t="s">
        <v>229</v>
      </c>
      <c r="BM156" s="23" t="s">
        <v>970</v>
      </c>
    </row>
    <row r="157" spans="2:65" s="1" customFormat="1" ht="22.5" customHeight="1">
      <c r="B157" s="40"/>
      <c r="C157" s="213" t="s">
        <v>237</v>
      </c>
      <c r="D157" s="213" t="s">
        <v>224</v>
      </c>
      <c r="E157" s="214" t="s">
        <v>971</v>
      </c>
      <c r="F157" s="215" t="s">
        <v>972</v>
      </c>
      <c r="G157" s="216" t="s">
        <v>227</v>
      </c>
      <c r="H157" s="217">
        <v>0.10100000000000001</v>
      </c>
      <c r="I157" s="218"/>
      <c r="J157" s="219">
        <f>ROUND(I157*H157,2)</f>
        <v>0</v>
      </c>
      <c r="K157" s="215" t="s">
        <v>240</v>
      </c>
      <c r="L157" s="220"/>
      <c r="M157" s="221" t="s">
        <v>22</v>
      </c>
      <c r="N157" s="222" t="s">
        <v>46</v>
      </c>
      <c r="O157" s="41"/>
      <c r="P157" s="210">
        <f>O157*H157</f>
        <v>0</v>
      </c>
      <c r="Q157" s="210">
        <v>1</v>
      </c>
      <c r="R157" s="210">
        <f>Q157*H157</f>
        <v>0.10100000000000001</v>
      </c>
      <c r="S157" s="210">
        <v>0</v>
      </c>
      <c r="T157" s="211">
        <f>S157*H157</f>
        <v>0</v>
      </c>
      <c r="AR157" s="23" t="s">
        <v>296</v>
      </c>
      <c r="AT157" s="23" t="s">
        <v>224</v>
      </c>
      <c r="AU157" s="23" t="s">
        <v>84</v>
      </c>
      <c r="AY157" s="23" t="s">
        <v>165</v>
      </c>
      <c r="BE157" s="212">
        <f>IF(N157="základní",J157,0)</f>
        <v>0</v>
      </c>
      <c r="BF157" s="212">
        <f>IF(N157="snížená",J157,0)</f>
        <v>0</v>
      </c>
      <c r="BG157" s="212">
        <f>IF(N157="zákl. přenesená",J157,0)</f>
        <v>0</v>
      </c>
      <c r="BH157" s="212">
        <f>IF(N157="sníž. přenesená",J157,0)</f>
        <v>0</v>
      </c>
      <c r="BI157" s="212">
        <f>IF(N157="nulová",J157,0)</f>
        <v>0</v>
      </c>
      <c r="BJ157" s="23" t="s">
        <v>24</v>
      </c>
      <c r="BK157" s="212">
        <f>ROUND(I157*H157,2)</f>
        <v>0</v>
      </c>
      <c r="BL157" s="23" t="s">
        <v>229</v>
      </c>
      <c r="BM157" s="23" t="s">
        <v>973</v>
      </c>
    </row>
    <row r="158" spans="2:65" s="12" customFormat="1" ht="13.5">
      <c r="B158" s="227"/>
      <c r="C158" s="228"/>
      <c r="D158" s="229" t="s">
        <v>408</v>
      </c>
      <c r="E158" s="230" t="s">
        <v>22</v>
      </c>
      <c r="F158" s="231" t="s">
        <v>974</v>
      </c>
      <c r="G158" s="228"/>
      <c r="H158" s="232">
        <v>0.10100000000000001</v>
      </c>
      <c r="I158" s="233"/>
      <c r="J158" s="228"/>
      <c r="K158" s="228"/>
      <c r="L158" s="234"/>
      <c r="M158" s="235"/>
      <c r="N158" s="236"/>
      <c r="O158" s="236"/>
      <c r="P158" s="236"/>
      <c r="Q158" s="236"/>
      <c r="R158" s="236"/>
      <c r="S158" s="236"/>
      <c r="T158" s="237"/>
      <c r="AT158" s="238" t="s">
        <v>408</v>
      </c>
      <c r="AU158" s="238" t="s">
        <v>84</v>
      </c>
      <c r="AV158" s="12" t="s">
        <v>84</v>
      </c>
      <c r="AW158" s="12" t="s">
        <v>39</v>
      </c>
      <c r="AX158" s="12" t="s">
        <v>24</v>
      </c>
      <c r="AY158" s="238" t="s">
        <v>165</v>
      </c>
    </row>
    <row r="159" spans="2:65" s="1" customFormat="1" ht="22.5" customHeight="1">
      <c r="B159" s="40"/>
      <c r="C159" s="201" t="s">
        <v>616</v>
      </c>
      <c r="D159" s="201" t="s">
        <v>167</v>
      </c>
      <c r="E159" s="202" t="s">
        <v>975</v>
      </c>
      <c r="F159" s="203" t="s">
        <v>976</v>
      </c>
      <c r="G159" s="204" t="s">
        <v>170</v>
      </c>
      <c r="H159" s="205">
        <v>170.82400000000001</v>
      </c>
      <c r="I159" s="206"/>
      <c r="J159" s="207">
        <f>ROUND(I159*H159,2)</f>
        <v>0</v>
      </c>
      <c r="K159" s="203" t="s">
        <v>240</v>
      </c>
      <c r="L159" s="60"/>
      <c r="M159" s="208" t="s">
        <v>22</v>
      </c>
      <c r="N159" s="209" t="s">
        <v>46</v>
      </c>
      <c r="O159" s="41"/>
      <c r="P159" s="210">
        <f>O159*H159</f>
        <v>0</v>
      </c>
      <c r="Q159" s="210">
        <v>4.0000000000000002E-4</v>
      </c>
      <c r="R159" s="210">
        <f>Q159*H159</f>
        <v>6.8329600000000004E-2</v>
      </c>
      <c r="S159" s="210">
        <v>0</v>
      </c>
      <c r="T159" s="211">
        <f>S159*H159</f>
        <v>0</v>
      </c>
      <c r="AR159" s="23" t="s">
        <v>229</v>
      </c>
      <c r="AT159" s="23" t="s">
        <v>167</v>
      </c>
      <c r="AU159" s="23" t="s">
        <v>84</v>
      </c>
      <c r="AY159" s="23" t="s">
        <v>165</v>
      </c>
      <c r="BE159" s="212">
        <f>IF(N159="základní",J159,0)</f>
        <v>0</v>
      </c>
      <c r="BF159" s="212">
        <f>IF(N159="snížená",J159,0)</f>
        <v>0</v>
      </c>
      <c r="BG159" s="212">
        <f>IF(N159="zákl. přenesená",J159,0)</f>
        <v>0</v>
      </c>
      <c r="BH159" s="212">
        <f>IF(N159="sníž. přenesená",J159,0)</f>
        <v>0</v>
      </c>
      <c r="BI159" s="212">
        <f>IF(N159="nulová",J159,0)</f>
        <v>0</v>
      </c>
      <c r="BJ159" s="23" t="s">
        <v>24</v>
      </c>
      <c r="BK159" s="212">
        <f>ROUND(I159*H159,2)</f>
        <v>0</v>
      </c>
      <c r="BL159" s="23" t="s">
        <v>229</v>
      </c>
      <c r="BM159" s="23" t="s">
        <v>977</v>
      </c>
    </row>
    <row r="160" spans="2:65" s="1" customFormat="1" ht="22.5" customHeight="1">
      <c r="B160" s="40"/>
      <c r="C160" s="213" t="s">
        <v>620</v>
      </c>
      <c r="D160" s="213" t="s">
        <v>224</v>
      </c>
      <c r="E160" s="214" t="s">
        <v>979</v>
      </c>
      <c r="F160" s="215" t="s">
        <v>980</v>
      </c>
      <c r="G160" s="216" t="s">
        <v>170</v>
      </c>
      <c r="H160" s="217">
        <v>170.82400000000001</v>
      </c>
      <c r="I160" s="218"/>
      <c r="J160" s="219">
        <f>ROUND(I160*H160,2)</f>
        <v>0</v>
      </c>
      <c r="K160" s="215" t="s">
        <v>240</v>
      </c>
      <c r="L160" s="220"/>
      <c r="M160" s="221" t="s">
        <v>22</v>
      </c>
      <c r="N160" s="222" t="s">
        <v>46</v>
      </c>
      <c r="O160" s="41"/>
      <c r="P160" s="210">
        <f>O160*H160</f>
        <v>0</v>
      </c>
      <c r="Q160" s="210">
        <v>4.4999999999999997E-3</v>
      </c>
      <c r="R160" s="210">
        <f>Q160*H160</f>
        <v>0.76870799999999995</v>
      </c>
      <c r="S160" s="210">
        <v>0</v>
      </c>
      <c r="T160" s="211">
        <f>S160*H160</f>
        <v>0</v>
      </c>
      <c r="AR160" s="23" t="s">
        <v>296</v>
      </c>
      <c r="AT160" s="23" t="s">
        <v>224</v>
      </c>
      <c r="AU160" s="23" t="s">
        <v>84</v>
      </c>
      <c r="AY160" s="23" t="s">
        <v>165</v>
      </c>
      <c r="BE160" s="212">
        <f>IF(N160="základní",J160,0)</f>
        <v>0</v>
      </c>
      <c r="BF160" s="212">
        <f>IF(N160="snížená",J160,0)</f>
        <v>0</v>
      </c>
      <c r="BG160" s="212">
        <f>IF(N160="zákl. přenesená",J160,0)</f>
        <v>0</v>
      </c>
      <c r="BH160" s="212">
        <f>IF(N160="sníž. přenesená",J160,0)</f>
        <v>0</v>
      </c>
      <c r="BI160" s="212">
        <f>IF(N160="nulová",J160,0)</f>
        <v>0</v>
      </c>
      <c r="BJ160" s="23" t="s">
        <v>24</v>
      </c>
      <c r="BK160" s="212">
        <f>ROUND(I160*H160,2)</f>
        <v>0</v>
      </c>
      <c r="BL160" s="23" t="s">
        <v>229</v>
      </c>
      <c r="BM160" s="23" t="s">
        <v>981</v>
      </c>
    </row>
    <row r="161" spans="2:65" s="1" customFormat="1" ht="22.5" customHeight="1">
      <c r="B161" s="40"/>
      <c r="C161" s="201" t="s">
        <v>624</v>
      </c>
      <c r="D161" s="201" t="s">
        <v>167</v>
      </c>
      <c r="E161" s="202" t="s">
        <v>984</v>
      </c>
      <c r="F161" s="203" t="s">
        <v>985</v>
      </c>
      <c r="G161" s="204" t="s">
        <v>755</v>
      </c>
      <c r="H161" s="257"/>
      <c r="I161" s="206"/>
      <c r="J161" s="207">
        <f>ROUND(I161*H161,2)</f>
        <v>0</v>
      </c>
      <c r="K161" s="203" t="s">
        <v>240</v>
      </c>
      <c r="L161" s="60"/>
      <c r="M161" s="208" t="s">
        <v>22</v>
      </c>
      <c r="N161" s="209" t="s">
        <v>46</v>
      </c>
      <c r="O161" s="41"/>
      <c r="P161" s="210">
        <f>O161*H161</f>
        <v>0</v>
      </c>
      <c r="Q161" s="210">
        <v>0</v>
      </c>
      <c r="R161" s="210">
        <f>Q161*H161</f>
        <v>0</v>
      </c>
      <c r="S161" s="210">
        <v>0</v>
      </c>
      <c r="T161" s="211">
        <f>S161*H161</f>
        <v>0</v>
      </c>
      <c r="AR161" s="23" t="s">
        <v>229</v>
      </c>
      <c r="AT161" s="23" t="s">
        <v>167</v>
      </c>
      <c r="AU161" s="23" t="s">
        <v>84</v>
      </c>
      <c r="AY161" s="23" t="s">
        <v>165</v>
      </c>
      <c r="BE161" s="212">
        <f>IF(N161="základní",J161,0)</f>
        <v>0</v>
      </c>
      <c r="BF161" s="212">
        <f>IF(N161="snížená",J161,0)</f>
        <v>0</v>
      </c>
      <c r="BG161" s="212">
        <f>IF(N161="zákl. přenesená",J161,0)</f>
        <v>0</v>
      </c>
      <c r="BH161" s="212">
        <f>IF(N161="sníž. přenesená",J161,0)</f>
        <v>0</v>
      </c>
      <c r="BI161" s="212">
        <f>IF(N161="nulová",J161,0)</f>
        <v>0</v>
      </c>
      <c r="BJ161" s="23" t="s">
        <v>24</v>
      </c>
      <c r="BK161" s="212">
        <f>ROUND(I161*H161,2)</f>
        <v>0</v>
      </c>
      <c r="BL161" s="23" t="s">
        <v>229</v>
      </c>
      <c r="BM161" s="23" t="s">
        <v>986</v>
      </c>
    </row>
    <row r="162" spans="2:65" s="11" customFormat="1" ht="29.85" customHeight="1">
      <c r="B162" s="184"/>
      <c r="C162" s="185"/>
      <c r="D162" s="198" t="s">
        <v>74</v>
      </c>
      <c r="E162" s="199" t="s">
        <v>695</v>
      </c>
      <c r="F162" s="199" t="s">
        <v>696</v>
      </c>
      <c r="G162" s="185"/>
      <c r="H162" s="185"/>
      <c r="I162" s="188"/>
      <c r="J162" s="200">
        <f>BK162</f>
        <v>0</v>
      </c>
      <c r="K162" s="185"/>
      <c r="L162" s="190"/>
      <c r="M162" s="191"/>
      <c r="N162" s="192"/>
      <c r="O162" s="192"/>
      <c r="P162" s="193">
        <f>SUM(P163:P166)</f>
        <v>0</v>
      </c>
      <c r="Q162" s="192"/>
      <c r="R162" s="193">
        <f>SUM(R163:R166)</f>
        <v>0</v>
      </c>
      <c r="S162" s="192"/>
      <c r="T162" s="194">
        <f>SUM(T163:T166)</f>
        <v>0</v>
      </c>
      <c r="AR162" s="195" t="s">
        <v>84</v>
      </c>
      <c r="AT162" s="196" t="s">
        <v>74</v>
      </c>
      <c r="AU162" s="196" t="s">
        <v>24</v>
      </c>
      <c r="AY162" s="195" t="s">
        <v>165</v>
      </c>
      <c r="BK162" s="197">
        <f>SUM(BK163:BK166)</f>
        <v>0</v>
      </c>
    </row>
    <row r="163" spans="2:65" s="1" customFormat="1" ht="31.5" customHeight="1">
      <c r="B163" s="40"/>
      <c r="C163" s="201" t="s">
        <v>628</v>
      </c>
      <c r="D163" s="201" t="s">
        <v>167</v>
      </c>
      <c r="E163" s="202" t="s">
        <v>987</v>
      </c>
      <c r="F163" s="203" t="s">
        <v>988</v>
      </c>
      <c r="G163" s="204" t="s">
        <v>170</v>
      </c>
      <c r="H163" s="205">
        <v>7</v>
      </c>
      <c r="I163" s="206"/>
      <c r="J163" s="207">
        <f>ROUND(I163*H163,2)</f>
        <v>0</v>
      </c>
      <c r="K163" s="203" t="s">
        <v>22</v>
      </c>
      <c r="L163" s="60"/>
      <c r="M163" s="208" t="s">
        <v>22</v>
      </c>
      <c r="N163" s="209" t="s">
        <v>46</v>
      </c>
      <c r="O163" s="41"/>
      <c r="P163" s="210">
        <f>O163*H163</f>
        <v>0</v>
      </c>
      <c r="Q163" s="210">
        <v>0</v>
      </c>
      <c r="R163" s="210">
        <f>Q163*H163</f>
        <v>0</v>
      </c>
      <c r="S163" s="210">
        <v>0</v>
      </c>
      <c r="T163" s="211">
        <f>S163*H163</f>
        <v>0</v>
      </c>
      <c r="AR163" s="23" t="s">
        <v>229</v>
      </c>
      <c r="AT163" s="23" t="s">
        <v>167</v>
      </c>
      <c r="AU163" s="23" t="s">
        <v>84</v>
      </c>
      <c r="AY163" s="23" t="s">
        <v>165</v>
      </c>
      <c r="BE163" s="212">
        <f>IF(N163="základní",J163,0)</f>
        <v>0</v>
      </c>
      <c r="BF163" s="212">
        <f>IF(N163="snížená",J163,0)</f>
        <v>0</v>
      </c>
      <c r="BG163" s="212">
        <f>IF(N163="zákl. přenesená",J163,0)</f>
        <v>0</v>
      </c>
      <c r="BH163" s="212">
        <f>IF(N163="sníž. přenesená",J163,0)</f>
        <v>0</v>
      </c>
      <c r="BI163" s="212">
        <f>IF(N163="nulová",J163,0)</f>
        <v>0</v>
      </c>
      <c r="BJ163" s="23" t="s">
        <v>24</v>
      </c>
      <c r="BK163" s="212">
        <f>ROUND(I163*H163,2)</f>
        <v>0</v>
      </c>
      <c r="BL163" s="23" t="s">
        <v>229</v>
      </c>
      <c r="BM163" s="23" t="s">
        <v>989</v>
      </c>
    </row>
    <row r="164" spans="2:65" s="1" customFormat="1" ht="22.5" customHeight="1">
      <c r="B164" s="40"/>
      <c r="C164" s="201" t="s">
        <v>632</v>
      </c>
      <c r="D164" s="201" t="s">
        <v>167</v>
      </c>
      <c r="E164" s="202" t="s">
        <v>990</v>
      </c>
      <c r="F164" s="203" t="s">
        <v>991</v>
      </c>
      <c r="G164" s="204" t="s">
        <v>496</v>
      </c>
      <c r="H164" s="205">
        <v>12</v>
      </c>
      <c r="I164" s="206"/>
      <c r="J164" s="207">
        <f>ROUND(I164*H164,2)</f>
        <v>0</v>
      </c>
      <c r="K164" s="203" t="s">
        <v>22</v>
      </c>
      <c r="L164" s="60"/>
      <c r="M164" s="208" t="s">
        <v>22</v>
      </c>
      <c r="N164" s="209" t="s">
        <v>46</v>
      </c>
      <c r="O164" s="41"/>
      <c r="P164" s="210">
        <f>O164*H164</f>
        <v>0</v>
      </c>
      <c r="Q164" s="210">
        <v>0</v>
      </c>
      <c r="R164" s="210">
        <f>Q164*H164</f>
        <v>0</v>
      </c>
      <c r="S164" s="210">
        <v>0</v>
      </c>
      <c r="T164" s="211">
        <f>S164*H164</f>
        <v>0</v>
      </c>
      <c r="AR164" s="23" t="s">
        <v>229</v>
      </c>
      <c r="AT164" s="23" t="s">
        <v>167</v>
      </c>
      <c r="AU164" s="23" t="s">
        <v>84</v>
      </c>
      <c r="AY164" s="23" t="s">
        <v>165</v>
      </c>
      <c r="BE164" s="212">
        <f>IF(N164="základní",J164,0)</f>
        <v>0</v>
      </c>
      <c r="BF164" s="212">
        <f>IF(N164="snížená",J164,0)</f>
        <v>0</v>
      </c>
      <c r="BG164" s="212">
        <f>IF(N164="zákl. přenesená",J164,0)</f>
        <v>0</v>
      </c>
      <c r="BH164" s="212">
        <f>IF(N164="sníž. přenesená",J164,0)</f>
        <v>0</v>
      </c>
      <c r="BI164" s="212">
        <f>IF(N164="nulová",J164,0)</f>
        <v>0</v>
      </c>
      <c r="BJ164" s="23" t="s">
        <v>24</v>
      </c>
      <c r="BK164" s="212">
        <f>ROUND(I164*H164,2)</f>
        <v>0</v>
      </c>
      <c r="BL164" s="23" t="s">
        <v>229</v>
      </c>
      <c r="BM164" s="23" t="s">
        <v>992</v>
      </c>
    </row>
    <row r="165" spans="2:65" s="1" customFormat="1" ht="22.5" customHeight="1">
      <c r="B165" s="40"/>
      <c r="C165" s="201" t="s">
        <v>636</v>
      </c>
      <c r="D165" s="201" t="s">
        <v>167</v>
      </c>
      <c r="E165" s="202" t="s">
        <v>993</v>
      </c>
      <c r="F165" s="203" t="s">
        <v>994</v>
      </c>
      <c r="G165" s="204" t="s">
        <v>443</v>
      </c>
      <c r="H165" s="205">
        <v>1</v>
      </c>
      <c r="I165" s="206"/>
      <c r="J165" s="207">
        <f>ROUND(I165*H165,2)</f>
        <v>0</v>
      </c>
      <c r="K165" s="203" t="s">
        <v>22</v>
      </c>
      <c r="L165" s="60"/>
      <c r="M165" s="208" t="s">
        <v>22</v>
      </c>
      <c r="N165" s="209" t="s">
        <v>46</v>
      </c>
      <c r="O165" s="41"/>
      <c r="P165" s="210">
        <f>O165*H165</f>
        <v>0</v>
      </c>
      <c r="Q165" s="210">
        <v>0</v>
      </c>
      <c r="R165" s="210">
        <f>Q165*H165</f>
        <v>0</v>
      </c>
      <c r="S165" s="210">
        <v>0</v>
      </c>
      <c r="T165" s="211">
        <f>S165*H165</f>
        <v>0</v>
      </c>
      <c r="AR165" s="23" t="s">
        <v>229</v>
      </c>
      <c r="AT165" s="23" t="s">
        <v>167</v>
      </c>
      <c r="AU165" s="23" t="s">
        <v>84</v>
      </c>
      <c r="AY165" s="23" t="s">
        <v>165</v>
      </c>
      <c r="BE165" s="212">
        <f>IF(N165="základní",J165,0)</f>
        <v>0</v>
      </c>
      <c r="BF165" s="212">
        <f>IF(N165="snížená",J165,0)</f>
        <v>0</v>
      </c>
      <c r="BG165" s="212">
        <f>IF(N165="zákl. přenesená",J165,0)</f>
        <v>0</v>
      </c>
      <c r="BH165" s="212">
        <f>IF(N165="sníž. přenesená",J165,0)</f>
        <v>0</v>
      </c>
      <c r="BI165" s="212">
        <f>IF(N165="nulová",J165,0)</f>
        <v>0</v>
      </c>
      <c r="BJ165" s="23" t="s">
        <v>24</v>
      </c>
      <c r="BK165" s="212">
        <f>ROUND(I165*H165,2)</f>
        <v>0</v>
      </c>
      <c r="BL165" s="23" t="s">
        <v>229</v>
      </c>
      <c r="BM165" s="23" t="s">
        <v>995</v>
      </c>
    </row>
    <row r="166" spans="2:65" s="1" customFormat="1" ht="22.5" customHeight="1">
      <c r="B166" s="40"/>
      <c r="C166" s="201" t="s">
        <v>640</v>
      </c>
      <c r="D166" s="201" t="s">
        <v>167</v>
      </c>
      <c r="E166" s="202" t="s">
        <v>997</v>
      </c>
      <c r="F166" s="203" t="s">
        <v>998</v>
      </c>
      <c r="G166" s="204" t="s">
        <v>755</v>
      </c>
      <c r="H166" s="257"/>
      <c r="I166" s="206"/>
      <c r="J166" s="207">
        <f>ROUND(I166*H166,2)</f>
        <v>0</v>
      </c>
      <c r="K166" s="203" t="s">
        <v>240</v>
      </c>
      <c r="L166" s="60"/>
      <c r="M166" s="208" t="s">
        <v>22</v>
      </c>
      <c r="N166" s="223" t="s">
        <v>46</v>
      </c>
      <c r="O166" s="224"/>
      <c r="P166" s="225">
        <f>O166*H166</f>
        <v>0</v>
      </c>
      <c r="Q166" s="225">
        <v>0</v>
      </c>
      <c r="R166" s="225">
        <f>Q166*H166</f>
        <v>0</v>
      </c>
      <c r="S166" s="225">
        <v>0</v>
      </c>
      <c r="T166" s="226">
        <f>S166*H166</f>
        <v>0</v>
      </c>
      <c r="AR166" s="23" t="s">
        <v>229</v>
      </c>
      <c r="AT166" s="23" t="s">
        <v>167</v>
      </c>
      <c r="AU166" s="23" t="s">
        <v>84</v>
      </c>
      <c r="AY166" s="23" t="s">
        <v>165</v>
      </c>
      <c r="BE166" s="212">
        <f>IF(N166="základní",J166,0)</f>
        <v>0</v>
      </c>
      <c r="BF166" s="212">
        <f>IF(N166="snížená",J166,0)</f>
        <v>0</v>
      </c>
      <c r="BG166" s="212">
        <f>IF(N166="zákl. přenesená",J166,0)</f>
        <v>0</v>
      </c>
      <c r="BH166" s="212">
        <f>IF(N166="sníž. přenesená",J166,0)</f>
        <v>0</v>
      </c>
      <c r="BI166" s="212">
        <f>IF(N166="nulová",J166,0)</f>
        <v>0</v>
      </c>
      <c r="BJ166" s="23" t="s">
        <v>24</v>
      </c>
      <c r="BK166" s="212">
        <f>ROUND(I166*H166,2)</f>
        <v>0</v>
      </c>
      <c r="BL166" s="23" t="s">
        <v>229</v>
      </c>
      <c r="BM166" s="23" t="s">
        <v>999</v>
      </c>
    </row>
    <row r="167" spans="2:65" s="1" customFormat="1" ht="6.95" customHeight="1">
      <c r="B167" s="55"/>
      <c r="C167" s="56"/>
      <c r="D167" s="56"/>
      <c r="E167" s="56"/>
      <c r="F167" s="56"/>
      <c r="G167" s="56"/>
      <c r="H167" s="56"/>
      <c r="I167" s="147"/>
      <c r="J167" s="56"/>
      <c r="K167" s="56"/>
      <c r="L167" s="60"/>
    </row>
  </sheetData>
  <sheetProtection password="CC35" sheet="1" objects="1" scenarios="1" formatCells="0" formatColumns="0" formatRows="0" sort="0" autoFilter="0"/>
  <autoFilter ref="C87:K166"/>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96</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1001</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ROUND(J91,2)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ROUND(SUM(BE91:BE187), 2)</f>
        <v>0</v>
      </c>
      <c r="G30" s="41"/>
      <c r="H30" s="41"/>
      <c r="I30" s="139">
        <v>0.21</v>
      </c>
      <c r="J30" s="138">
        <f>ROUND(ROUND((SUM(BE91:BE187)), 2)*I30, 2)</f>
        <v>0</v>
      </c>
      <c r="K30" s="44"/>
    </row>
    <row r="31" spans="2:11" s="1" customFormat="1" ht="14.45" customHeight="1">
      <c r="B31" s="40"/>
      <c r="C31" s="41"/>
      <c r="D31" s="41"/>
      <c r="E31" s="48" t="s">
        <v>47</v>
      </c>
      <c r="F31" s="138">
        <f>ROUND(SUM(BF91:BF187), 2)</f>
        <v>0</v>
      </c>
      <c r="G31" s="41"/>
      <c r="H31" s="41"/>
      <c r="I31" s="139">
        <v>0.15</v>
      </c>
      <c r="J31" s="138">
        <f>ROUND(ROUND((SUM(BF91:BF187)), 2)*I31, 2)</f>
        <v>0</v>
      </c>
      <c r="K31" s="44"/>
    </row>
    <row r="32" spans="2:11" s="1" customFormat="1" ht="14.45" hidden="1" customHeight="1">
      <c r="B32" s="40"/>
      <c r="C32" s="41"/>
      <c r="D32" s="41"/>
      <c r="E32" s="48" t="s">
        <v>48</v>
      </c>
      <c r="F32" s="138">
        <f>ROUND(SUM(BG91:BG187), 2)</f>
        <v>0</v>
      </c>
      <c r="G32" s="41"/>
      <c r="H32" s="41"/>
      <c r="I32" s="139">
        <v>0.21</v>
      </c>
      <c r="J32" s="138">
        <v>0</v>
      </c>
      <c r="K32" s="44"/>
    </row>
    <row r="33" spans="2:11" s="1" customFormat="1" ht="14.45" hidden="1" customHeight="1">
      <c r="B33" s="40"/>
      <c r="C33" s="41"/>
      <c r="D33" s="41"/>
      <c r="E33" s="48" t="s">
        <v>49</v>
      </c>
      <c r="F33" s="138">
        <f>ROUND(SUM(BH91:BH187), 2)</f>
        <v>0</v>
      </c>
      <c r="G33" s="41"/>
      <c r="H33" s="41"/>
      <c r="I33" s="139">
        <v>0.15</v>
      </c>
      <c r="J33" s="138">
        <v>0</v>
      </c>
      <c r="K33" s="44"/>
    </row>
    <row r="34" spans="2:11" s="1" customFormat="1" ht="14.45" hidden="1" customHeight="1">
      <c r="B34" s="40"/>
      <c r="C34" s="41"/>
      <c r="D34" s="41"/>
      <c r="E34" s="48" t="s">
        <v>50</v>
      </c>
      <c r="F34" s="138">
        <f>ROUND(SUM(BI91:BI187),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04 - SO-04-Dmychárna</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J91</f>
        <v>0</v>
      </c>
      <c r="K56" s="44"/>
      <c r="AU56" s="23" t="s">
        <v>142</v>
      </c>
    </row>
    <row r="57" spans="2:47" s="8" customFormat="1" ht="24.95" customHeight="1">
      <c r="B57" s="157"/>
      <c r="C57" s="158"/>
      <c r="D57" s="159" t="s">
        <v>392</v>
      </c>
      <c r="E57" s="160"/>
      <c r="F57" s="160"/>
      <c r="G57" s="160"/>
      <c r="H57" s="160"/>
      <c r="I57" s="161"/>
      <c r="J57" s="162">
        <f>J92</f>
        <v>0</v>
      </c>
      <c r="K57" s="163"/>
    </row>
    <row r="58" spans="2:47" s="9" customFormat="1" ht="19.899999999999999" customHeight="1">
      <c r="B58" s="164"/>
      <c r="C58" s="165"/>
      <c r="D58" s="166" t="s">
        <v>393</v>
      </c>
      <c r="E58" s="167"/>
      <c r="F58" s="167"/>
      <c r="G58" s="167"/>
      <c r="H58" s="167"/>
      <c r="I58" s="168"/>
      <c r="J58" s="169">
        <f>J93</f>
        <v>0</v>
      </c>
      <c r="K58" s="170"/>
    </row>
    <row r="59" spans="2:47" s="9" customFormat="1" ht="19.899999999999999" customHeight="1">
      <c r="B59" s="164"/>
      <c r="C59" s="165"/>
      <c r="D59" s="166" t="s">
        <v>782</v>
      </c>
      <c r="E59" s="167"/>
      <c r="F59" s="167"/>
      <c r="G59" s="167"/>
      <c r="H59" s="167"/>
      <c r="I59" s="168"/>
      <c r="J59" s="169">
        <f>J102</f>
        <v>0</v>
      </c>
      <c r="K59" s="170"/>
    </row>
    <row r="60" spans="2:47" s="9" customFormat="1" ht="19.899999999999999" customHeight="1">
      <c r="B60" s="164"/>
      <c r="C60" s="165"/>
      <c r="D60" s="166" t="s">
        <v>394</v>
      </c>
      <c r="E60" s="167"/>
      <c r="F60" s="167"/>
      <c r="G60" s="167"/>
      <c r="H60" s="167"/>
      <c r="I60" s="168"/>
      <c r="J60" s="169">
        <f>J113</f>
        <v>0</v>
      </c>
      <c r="K60" s="170"/>
    </row>
    <row r="61" spans="2:47" s="9" customFormat="1" ht="19.899999999999999" customHeight="1">
      <c r="B61" s="164"/>
      <c r="C61" s="165"/>
      <c r="D61" s="166" t="s">
        <v>395</v>
      </c>
      <c r="E61" s="167"/>
      <c r="F61" s="167"/>
      <c r="G61" s="167"/>
      <c r="H61" s="167"/>
      <c r="I61" s="168"/>
      <c r="J61" s="169">
        <f>J118</f>
        <v>0</v>
      </c>
      <c r="K61" s="170"/>
    </row>
    <row r="62" spans="2:47" s="9" customFormat="1" ht="19.899999999999999" customHeight="1">
      <c r="B62" s="164"/>
      <c r="C62" s="165"/>
      <c r="D62" s="166" t="s">
        <v>783</v>
      </c>
      <c r="E62" s="167"/>
      <c r="F62" s="167"/>
      <c r="G62" s="167"/>
      <c r="H62" s="167"/>
      <c r="I62" s="168"/>
      <c r="J62" s="169">
        <f>J120</f>
        <v>0</v>
      </c>
      <c r="K62" s="170"/>
    </row>
    <row r="63" spans="2:47" s="9" customFormat="1" ht="19.899999999999999" customHeight="1">
      <c r="B63" s="164"/>
      <c r="C63" s="165"/>
      <c r="D63" s="166" t="s">
        <v>396</v>
      </c>
      <c r="E63" s="167"/>
      <c r="F63" s="167"/>
      <c r="G63" s="167"/>
      <c r="H63" s="167"/>
      <c r="I63" s="168"/>
      <c r="J63" s="169">
        <f>J123</f>
        <v>0</v>
      </c>
      <c r="K63" s="170"/>
    </row>
    <row r="64" spans="2:47" s="9" customFormat="1" ht="19.899999999999999" customHeight="1">
      <c r="B64" s="164"/>
      <c r="C64" s="165"/>
      <c r="D64" s="166" t="s">
        <v>397</v>
      </c>
      <c r="E64" s="167"/>
      <c r="F64" s="167"/>
      <c r="G64" s="167"/>
      <c r="H64" s="167"/>
      <c r="I64" s="168"/>
      <c r="J64" s="169">
        <f>J131</f>
        <v>0</v>
      </c>
      <c r="K64" s="170"/>
    </row>
    <row r="65" spans="2:12" s="9" customFormat="1" ht="19.899999999999999" customHeight="1">
      <c r="B65" s="164"/>
      <c r="C65" s="165"/>
      <c r="D65" s="166" t="s">
        <v>399</v>
      </c>
      <c r="E65" s="167"/>
      <c r="F65" s="167"/>
      <c r="G65" s="167"/>
      <c r="H65" s="167"/>
      <c r="I65" s="168"/>
      <c r="J65" s="169">
        <f>J143</f>
        <v>0</v>
      </c>
      <c r="K65" s="170"/>
    </row>
    <row r="66" spans="2:12" s="8" customFormat="1" ht="24.95" customHeight="1">
      <c r="B66" s="157"/>
      <c r="C66" s="158"/>
      <c r="D66" s="159" t="s">
        <v>400</v>
      </c>
      <c r="E66" s="160"/>
      <c r="F66" s="160"/>
      <c r="G66" s="160"/>
      <c r="H66" s="160"/>
      <c r="I66" s="161"/>
      <c r="J66" s="162">
        <f>J145</f>
        <v>0</v>
      </c>
      <c r="K66" s="163"/>
    </row>
    <row r="67" spans="2:12" s="9" customFormat="1" ht="19.899999999999999" customHeight="1">
      <c r="B67" s="164"/>
      <c r="C67" s="165"/>
      <c r="D67" s="166" t="s">
        <v>786</v>
      </c>
      <c r="E67" s="167"/>
      <c r="F67" s="167"/>
      <c r="G67" s="167"/>
      <c r="H67" s="167"/>
      <c r="I67" s="168"/>
      <c r="J67" s="169">
        <f>J146</f>
        <v>0</v>
      </c>
      <c r="K67" s="170"/>
    </row>
    <row r="68" spans="2:12" s="9" customFormat="1" ht="19.899999999999999" customHeight="1">
      <c r="B68" s="164"/>
      <c r="C68" s="165"/>
      <c r="D68" s="166" t="s">
        <v>1002</v>
      </c>
      <c r="E68" s="167"/>
      <c r="F68" s="167"/>
      <c r="G68" s="167"/>
      <c r="H68" s="167"/>
      <c r="I68" s="168"/>
      <c r="J68" s="169">
        <f>J156</f>
        <v>0</v>
      </c>
      <c r="K68" s="170"/>
    </row>
    <row r="69" spans="2:12" s="9" customFormat="1" ht="19.899999999999999" customHeight="1">
      <c r="B69" s="164"/>
      <c r="C69" s="165"/>
      <c r="D69" s="166" t="s">
        <v>401</v>
      </c>
      <c r="E69" s="167"/>
      <c r="F69" s="167"/>
      <c r="G69" s="167"/>
      <c r="H69" s="167"/>
      <c r="I69" s="168"/>
      <c r="J69" s="169">
        <f>J166</f>
        <v>0</v>
      </c>
      <c r="K69" s="170"/>
    </row>
    <row r="70" spans="2:12" s="9" customFormat="1" ht="19.899999999999999" customHeight="1">
      <c r="B70" s="164"/>
      <c r="C70" s="165"/>
      <c r="D70" s="166" t="s">
        <v>402</v>
      </c>
      <c r="E70" s="167"/>
      <c r="F70" s="167"/>
      <c r="G70" s="167"/>
      <c r="H70" s="167"/>
      <c r="I70" s="168"/>
      <c r="J70" s="169">
        <f>J179</f>
        <v>0</v>
      </c>
      <c r="K70" s="170"/>
    </row>
    <row r="71" spans="2:12" s="9" customFormat="1" ht="19.899999999999999" customHeight="1">
      <c r="B71" s="164"/>
      <c r="C71" s="165"/>
      <c r="D71" s="166" t="s">
        <v>1003</v>
      </c>
      <c r="E71" s="167"/>
      <c r="F71" s="167"/>
      <c r="G71" s="167"/>
      <c r="H71" s="167"/>
      <c r="I71" s="168"/>
      <c r="J71" s="169">
        <f>J184</f>
        <v>0</v>
      </c>
      <c r="K71" s="170"/>
    </row>
    <row r="72" spans="2:12" s="1" customFormat="1" ht="21.75" customHeight="1">
      <c r="B72" s="40"/>
      <c r="C72" s="41"/>
      <c r="D72" s="41"/>
      <c r="E72" s="41"/>
      <c r="F72" s="41"/>
      <c r="G72" s="41"/>
      <c r="H72" s="41"/>
      <c r="I72" s="126"/>
      <c r="J72" s="41"/>
      <c r="K72" s="44"/>
    </row>
    <row r="73" spans="2:12" s="1" customFormat="1" ht="6.95" customHeight="1">
      <c r="B73" s="55"/>
      <c r="C73" s="56"/>
      <c r="D73" s="56"/>
      <c r="E73" s="56"/>
      <c r="F73" s="56"/>
      <c r="G73" s="56"/>
      <c r="H73" s="56"/>
      <c r="I73" s="147"/>
      <c r="J73" s="56"/>
      <c r="K73" s="57"/>
    </row>
    <row r="77" spans="2:12" s="1" customFormat="1" ht="6.95" customHeight="1">
      <c r="B77" s="58"/>
      <c r="C77" s="59"/>
      <c r="D77" s="59"/>
      <c r="E77" s="59"/>
      <c r="F77" s="59"/>
      <c r="G77" s="59"/>
      <c r="H77" s="59"/>
      <c r="I77" s="150"/>
      <c r="J77" s="59"/>
      <c r="K77" s="59"/>
      <c r="L77" s="60"/>
    </row>
    <row r="78" spans="2:12" s="1" customFormat="1" ht="36.950000000000003" customHeight="1">
      <c r="B78" s="40"/>
      <c r="C78" s="61" t="s">
        <v>149</v>
      </c>
      <c r="D78" s="62"/>
      <c r="E78" s="62"/>
      <c r="F78" s="62"/>
      <c r="G78" s="62"/>
      <c r="H78" s="62"/>
      <c r="I78" s="171"/>
      <c r="J78" s="62"/>
      <c r="K78" s="62"/>
      <c r="L78" s="60"/>
    </row>
    <row r="79" spans="2:12" s="1" customFormat="1" ht="6.95" customHeight="1">
      <c r="B79" s="40"/>
      <c r="C79" s="62"/>
      <c r="D79" s="62"/>
      <c r="E79" s="62"/>
      <c r="F79" s="62"/>
      <c r="G79" s="62"/>
      <c r="H79" s="62"/>
      <c r="I79" s="171"/>
      <c r="J79" s="62"/>
      <c r="K79" s="62"/>
      <c r="L79" s="60"/>
    </row>
    <row r="80" spans="2:12" s="1" customFormat="1" ht="14.45" customHeight="1">
      <c r="B80" s="40"/>
      <c r="C80" s="64" t="s">
        <v>18</v>
      </c>
      <c r="D80" s="62"/>
      <c r="E80" s="62"/>
      <c r="F80" s="62"/>
      <c r="G80" s="62"/>
      <c r="H80" s="62"/>
      <c r="I80" s="171"/>
      <c r="J80" s="62"/>
      <c r="K80" s="62"/>
      <c r="L80" s="60"/>
    </row>
    <row r="81" spans="2:65" s="1" customFormat="1" ht="22.5" customHeight="1">
      <c r="B81" s="40"/>
      <c r="C81" s="62"/>
      <c r="D81" s="62"/>
      <c r="E81" s="388" t="str">
        <f>E7</f>
        <v>Rozšíření kapacity ČOV Květnice na cílový stav 4 500 EO</v>
      </c>
      <c r="F81" s="389"/>
      <c r="G81" s="389"/>
      <c r="H81" s="389"/>
      <c r="I81" s="171"/>
      <c r="J81" s="62"/>
      <c r="K81" s="62"/>
      <c r="L81" s="60"/>
    </row>
    <row r="82" spans="2:65" s="1" customFormat="1" ht="14.45" customHeight="1">
      <c r="B82" s="40"/>
      <c r="C82" s="64" t="s">
        <v>136</v>
      </c>
      <c r="D82" s="62"/>
      <c r="E82" s="62"/>
      <c r="F82" s="62"/>
      <c r="G82" s="62"/>
      <c r="H82" s="62"/>
      <c r="I82" s="171"/>
      <c r="J82" s="62"/>
      <c r="K82" s="62"/>
      <c r="L82" s="60"/>
    </row>
    <row r="83" spans="2:65" s="1" customFormat="1" ht="23.25" customHeight="1">
      <c r="B83" s="40"/>
      <c r="C83" s="62"/>
      <c r="D83" s="62"/>
      <c r="E83" s="360" t="str">
        <f>E9</f>
        <v>KVETNICE 04 - SO-04-Dmychárna</v>
      </c>
      <c r="F83" s="390"/>
      <c r="G83" s="390"/>
      <c r="H83" s="390"/>
      <c r="I83" s="171"/>
      <c r="J83" s="62"/>
      <c r="K83" s="62"/>
      <c r="L83" s="60"/>
    </row>
    <row r="84" spans="2:65" s="1" customFormat="1" ht="6.95" customHeight="1">
      <c r="B84" s="40"/>
      <c r="C84" s="62"/>
      <c r="D84" s="62"/>
      <c r="E84" s="62"/>
      <c r="F84" s="62"/>
      <c r="G84" s="62"/>
      <c r="H84" s="62"/>
      <c r="I84" s="171"/>
      <c r="J84" s="62"/>
      <c r="K84" s="62"/>
      <c r="L84" s="60"/>
    </row>
    <row r="85" spans="2:65" s="1" customFormat="1" ht="18" customHeight="1">
      <c r="B85" s="40"/>
      <c r="C85" s="64" t="s">
        <v>25</v>
      </c>
      <c r="D85" s="62"/>
      <c r="E85" s="62"/>
      <c r="F85" s="172" t="str">
        <f>F12</f>
        <v>Květnice</v>
      </c>
      <c r="G85" s="62"/>
      <c r="H85" s="62"/>
      <c r="I85" s="173" t="s">
        <v>27</v>
      </c>
      <c r="J85" s="72" t="str">
        <f>IF(J12="","",J12)</f>
        <v>3. 9. 2016</v>
      </c>
      <c r="K85" s="62"/>
      <c r="L85" s="60"/>
    </row>
    <row r="86" spans="2:65" s="1" customFormat="1" ht="6.95" customHeight="1">
      <c r="B86" s="40"/>
      <c r="C86" s="62"/>
      <c r="D86" s="62"/>
      <c r="E86" s="62"/>
      <c r="F86" s="62"/>
      <c r="G86" s="62"/>
      <c r="H86" s="62"/>
      <c r="I86" s="171"/>
      <c r="J86" s="62"/>
      <c r="K86" s="62"/>
      <c r="L86" s="60"/>
    </row>
    <row r="87" spans="2:65" s="1" customFormat="1">
      <c r="B87" s="40"/>
      <c r="C87" s="64" t="s">
        <v>31</v>
      </c>
      <c r="D87" s="62"/>
      <c r="E87" s="62"/>
      <c r="F87" s="172" t="str">
        <f>E15</f>
        <v>Obec Květnice</v>
      </c>
      <c r="G87" s="62"/>
      <c r="H87" s="62"/>
      <c r="I87" s="173" t="s">
        <v>37</v>
      </c>
      <c r="J87" s="172" t="str">
        <f>E21</f>
        <v>MK Profi Hradec Králové s.r.o.</v>
      </c>
      <c r="K87" s="62"/>
      <c r="L87" s="60"/>
    </row>
    <row r="88" spans="2:65" s="1" customFormat="1" ht="14.45" customHeight="1">
      <c r="B88" s="40"/>
      <c r="C88" s="64" t="s">
        <v>35</v>
      </c>
      <c r="D88" s="62"/>
      <c r="E88" s="62"/>
      <c r="F88" s="172" t="str">
        <f>IF(E18="","",E18)</f>
        <v/>
      </c>
      <c r="G88" s="62"/>
      <c r="H88" s="62"/>
      <c r="I88" s="171"/>
      <c r="J88" s="62"/>
      <c r="K88" s="62"/>
      <c r="L88" s="60"/>
    </row>
    <row r="89" spans="2:65" s="1" customFormat="1" ht="10.35" customHeight="1">
      <c r="B89" s="40"/>
      <c r="C89" s="62"/>
      <c r="D89" s="62"/>
      <c r="E89" s="62"/>
      <c r="F89" s="62"/>
      <c r="G89" s="62"/>
      <c r="H89" s="62"/>
      <c r="I89" s="171"/>
      <c r="J89" s="62"/>
      <c r="K89" s="62"/>
      <c r="L89" s="60"/>
    </row>
    <row r="90" spans="2:65" s="10" customFormat="1" ht="29.25" customHeight="1">
      <c r="B90" s="174"/>
      <c r="C90" s="175" t="s">
        <v>150</v>
      </c>
      <c r="D90" s="176" t="s">
        <v>60</v>
      </c>
      <c r="E90" s="176" t="s">
        <v>56</v>
      </c>
      <c r="F90" s="176" t="s">
        <v>151</v>
      </c>
      <c r="G90" s="176" t="s">
        <v>152</v>
      </c>
      <c r="H90" s="176" t="s">
        <v>153</v>
      </c>
      <c r="I90" s="177" t="s">
        <v>154</v>
      </c>
      <c r="J90" s="176" t="s">
        <v>140</v>
      </c>
      <c r="K90" s="178" t="s">
        <v>155</v>
      </c>
      <c r="L90" s="179"/>
      <c r="M90" s="80" t="s">
        <v>156</v>
      </c>
      <c r="N90" s="81" t="s">
        <v>45</v>
      </c>
      <c r="O90" s="81" t="s">
        <v>157</v>
      </c>
      <c r="P90" s="81" t="s">
        <v>158</v>
      </c>
      <c r="Q90" s="81" t="s">
        <v>159</v>
      </c>
      <c r="R90" s="81" t="s">
        <v>160</v>
      </c>
      <c r="S90" s="81" t="s">
        <v>161</v>
      </c>
      <c r="T90" s="82" t="s">
        <v>162</v>
      </c>
    </row>
    <row r="91" spans="2:65" s="1" customFormat="1" ht="29.25" customHeight="1">
      <c r="B91" s="40"/>
      <c r="C91" s="86" t="s">
        <v>141</v>
      </c>
      <c r="D91" s="62"/>
      <c r="E91" s="62"/>
      <c r="F91" s="62"/>
      <c r="G91" s="62"/>
      <c r="H91" s="62"/>
      <c r="I91" s="171"/>
      <c r="J91" s="180">
        <f>BK91</f>
        <v>0</v>
      </c>
      <c r="K91" s="62"/>
      <c r="L91" s="60"/>
      <c r="M91" s="83"/>
      <c r="N91" s="84"/>
      <c r="O91" s="84"/>
      <c r="P91" s="181">
        <f>P92+P145</f>
        <v>0</v>
      </c>
      <c r="Q91" s="84"/>
      <c r="R91" s="181">
        <f>R92+R145</f>
        <v>74.751810519999992</v>
      </c>
      <c r="S91" s="84"/>
      <c r="T91" s="182">
        <f>T92+T145</f>
        <v>6.2799999999999995E-2</v>
      </c>
      <c r="AT91" s="23" t="s">
        <v>74</v>
      </c>
      <c r="AU91" s="23" t="s">
        <v>142</v>
      </c>
      <c r="BK91" s="183">
        <f>BK92+BK145</f>
        <v>0</v>
      </c>
    </row>
    <row r="92" spans="2:65" s="11" customFormat="1" ht="37.35" customHeight="1">
      <c r="B92" s="184"/>
      <c r="C92" s="185"/>
      <c r="D92" s="186" t="s">
        <v>74</v>
      </c>
      <c r="E92" s="187" t="s">
        <v>163</v>
      </c>
      <c r="F92" s="187" t="s">
        <v>405</v>
      </c>
      <c r="G92" s="185"/>
      <c r="H92" s="185"/>
      <c r="I92" s="188"/>
      <c r="J92" s="189">
        <f>BK92</f>
        <v>0</v>
      </c>
      <c r="K92" s="185"/>
      <c r="L92" s="190"/>
      <c r="M92" s="191"/>
      <c r="N92" s="192"/>
      <c r="O92" s="192"/>
      <c r="P92" s="193">
        <f>P93+P102+P113+P118+P120+P123+P131+P143</f>
        <v>0</v>
      </c>
      <c r="Q92" s="192"/>
      <c r="R92" s="193">
        <f>R93+R102+R113+R118+R120+R123+R131+R143</f>
        <v>73.391668719999998</v>
      </c>
      <c r="S92" s="192"/>
      <c r="T92" s="194">
        <f>T93+T102+T113+T118+T120+T123+T131+T143</f>
        <v>6.2799999999999995E-2</v>
      </c>
      <c r="AR92" s="195" t="s">
        <v>24</v>
      </c>
      <c r="AT92" s="196" t="s">
        <v>74</v>
      </c>
      <c r="AU92" s="196" t="s">
        <v>75</v>
      </c>
      <c r="AY92" s="195" t="s">
        <v>165</v>
      </c>
      <c r="BK92" s="197">
        <f>BK93+BK102+BK113+BK118+BK120+BK123+BK131+BK143</f>
        <v>0</v>
      </c>
    </row>
    <row r="93" spans="2:65" s="11" customFormat="1" ht="19.899999999999999" customHeight="1">
      <c r="B93" s="184"/>
      <c r="C93" s="185"/>
      <c r="D93" s="198" t="s">
        <v>74</v>
      </c>
      <c r="E93" s="199" t="s">
        <v>24</v>
      </c>
      <c r="F93" s="199" t="s">
        <v>406</v>
      </c>
      <c r="G93" s="185"/>
      <c r="H93" s="185"/>
      <c r="I93" s="188"/>
      <c r="J93" s="200">
        <f>BK93</f>
        <v>0</v>
      </c>
      <c r="K93" s="185"/>
      <c r="L93" s="190"/>
      <c r="M93" s="191"/>
      <c r="N93" s="192"/>
      <c r="O93" s="192"/>
      <c r="P93" s="193">
        <f>SUM(P94:P101)</f>
        <v>0</v>
      </c>
      <c r="Q93" s="192"/>
      <c r="R93" s="193">
        <f>SUM(R94:R101)</f>
        <v>0</v>
      </c>
      <c r="S93" s="192"/>
      <c r="T93" s="194">
        <f>SUM(T94:T101)</f>
        <v>0</v>
      </c>
      <c r="AR93" s="195" t="s">
        <v>24</v>
      </c>
      <c r="AT93" s="196" t="s">
        <v>74</v>
      </c>
      <c r="AU93" s="196" t="s">
        <v>24</v>
      </c>
      <c r="AY93" s="195" t="s">
        <v>165</v>
      </c>
      <c r="BK93" s="197">
        <f>SUM(BK94:BK101)</f>
        <v>0</v>
      </c>
    </row>
    <row r="94" spans="2:65" s="1" customFormat="1" ht="22.5" customHeight="1">
      <c r="B94" s="40"/>
      <c r="C94" s="201" t="s">
        <v>24</v>
      </c>
      <c r="D94" s="201" t="s">
        <v>167</v>
      </c>
      <c r="E94" s="202" t="s">
        <v>1004</v>
      </c>
      <c r="F94" s="203" t="s">
        <v>1005</v>
      </c>
      <c r="G94" s="204" t="s">
        <v>195</v>
      </c>
      <c r="H94" s="205">
        <v>12.12</v>
      </c>
      <c r="I94" s="206"/>
      <c r="J94" s="207">
        <f>ROUND(I94*H94,2)</f>
        <v>0</v>
      </c>
      <c r="K94" s="203" t="s">
        <v>240</v>
      </c>
      <c r="L94" s="60"/>
      <c r="M94" s="208" t="s">
        <v>22</v>
      </c>
      <c r="N94" s="209" t="s">
        <v>46</v>
      </c>
      <c r="O94" s="41"/>
      <c r="P94" s="210">
        <f>O94*H94</f>
        <v>0</v>
      </c>
      <c r="Q94" s="210">
        <v>0</v>
      </c>
      <c r="R94" s="210">
        <f>Q94*H94</f>
        <v>0</v>
      </c>
      <c r="S94" s="210">
        <v>0</v>
      </c>
      <c r="T94" s="211">
        <f>S94*H94</f>
        <v>0</v>
      </c>
      <c r="AR94" s="23" t="s">
        <v>171</v>
      </c>
      <c r="AT94" s="23" t="s">
        <v>167</v>
      </c>
      <c r="AU94" s="23" t="s">
        <v>84</v>
      </c>
      <c r="AY94" s="23" t="s">
        <v>165</v>
      </c>
      <c r="BE94" s="212">
        <f>IF(N94="základní",J94,0)</f>
        <v>0</v>
      </c>
      <c r="BF94" s="212">
        <f>IF(N94="snížená",J94,0)</f>
        <v>0</v>
      </c>
      <c r="BG94" s="212">
        <f>IF(N94="zákl. přenesená",J94,0)</f>
        <v>0</v>
      </c>
      <c r="BH94" s="212">
        <f>IF(N94="sníž. přenesená",J94,0)</f>
        <v>0</v>
      </c>
      <c r="BI94" s="212">
        <f>IF(N94="nulová",J94,0)</f>
        <v>0</v>
      </c>
      <c r="BJ94" s="23" t="s">
        <v>24</v>
      </c>
      <c r="BK94" s="212">
        <f>ROUND(I94*H94,2)</f>
        <v>0</v>
      </c>
      <c r="BL94" s="23" t="s">
        <v>171</v>
      </c>
      <c r="BM94" s="23" t="s">
        <v>1006</v>
      </c>
    </row>
    <row r="95" spans="2:65" s="12" customFormat="1" ht="13.5">
      <c r="B95" s="227"/>
      <c r="C95" s="228"/>
      <c r="D95" s="229" t="s">
        <v>408</v>
      </c>
      <c r="E95" s="230" t="s">
        <v>22</v>
      </c>
      <c r="F95" s="231" t="s">
        <v>1007</v>
      </c>
      <c r="G95" s="228"/>
      <c r="H95" s="232">
        <v>12.12</v>
      </c>
      <c r="I95" s="233"/>
      <c r="J95" s="228"/>
      <c r="K95" s="228"/>
      <c r="L95" s="234"/>
      <c r="M95" s="235"/>
      <c r="N95" s="236"/>
      <c r="O95" s="236"/>
      <c r="P95" s="236"/>
      <c r="Q95" s="236"/>
      <c r="R95" s="236"/>
      <c r="S95" s="236"/>
      <c r="T95" s="237"/>
      <c r="AT95" s="238" t="s">
        <v>408</v>
      </c>
      <c r="AU95" s="238" t="s">
        <v>84</v>
      </c>
      <c r="AV95" s="12" t="s">
        <v>84</v>
      </c>
      <c r="AW95" s="12" t="s">
        <v>39</v>
      </c>
      <c r="AX95" s="12" t="s">
        <v>24</v>
      </c>
      <c r="AY95" s="238" t="s">
        <v>165</v>
      </c>
    </row>
    <row r="96" spans="2:65" s="1" customFormat="1" ht="22.5" customHeight="1">
      <c r="B96" s="40"/>
      <c r="C96" s="201" t="s">
        <v>84</v>
      </c>
      <c r="D96" s="201" t="s">
        <v>167</v>
      </c>
      <c r="E96" s="202" t="s">
        <v>1008</v>
      </c>
      <c r="F96" s="203" t="s">
        <v>1009</v>
      </c>
      <c r="G96" s="204" t="s">
        <v>195</v>
      </c>
      <c r="H96" s="205">
        <v>12.12</v>
      </c>
      <c r="I96" s="206"/>
      <c r="J96" s="207">
        <f>ROUND(I96*H96,2)</f>
        <v>0</v>
      </c>
      <c r="K96" s="203" t="s">
        <v>240</v>
      </c>
      <c r="L96" s="60"/>
      <c r="M96" s="208" t="s">
        <v>22</v>
      </c>
      <c r="N96" s="209" t="s">
        <v>46</v>
      </c>
      <c r="O96" s="41"/>
      <c r="P96" s="210">
        <f>O96*H96</f>
        <v>0</v>
      </c>
      <c r="Q96" s="210">
        <v>0</v>
      </c>
      <c r="R96" s="210">
        <f>Q96*H96</f>
        <v>0</v>
      </c>
      <c r="S96" s="210">
        <v>0</v>
      </c>
      <c r="T96" s="211">
        <f>S96*H96</f>
        <v>0</v>
      </c>
      <c r="AR96" s="23" t="s">
        <v>171</v>
      </c>
      <c r="AT96" s="23" t="s">
        <v>167</v>
      </c>
      <c r="AU96" s="23" t="s">
        <v>84</v>
      </c>
      <c r="AY96" s="23" t="s">
        <v>165</v>
      </c>
      <c r="BE96" s="212">
        <f>IF(N96="základní",J96,0)</f>
        <v>0</v>
      </c>
      <c r="BF96" s="212">
        <f>IF(N96="snížená",J96,0)</f>
        <v>0</v>
      </c>
      <c r="BG96" s="212">
        <f>IF(N96="zákl. přenesená",J96,0)</f>
        <v>0</v>
      </c>
      <c r="BH96" s="212">
        <f>IF(N96="sníž. přenesená",J96,0)</f>
        <v>0</v>
      </c>
      <c r="BI96" s="212">
        <f>IF(N96="nulová",J96,0)</f>
        <v>0</v>
      </c>
      <c r="BJ96" s="23" t="s">
        <v>24</v>
      </c>
      <c r="BK96" s="212">
        <f>ROUND(I96*H96,2)</f>
        <v>0</v>
      </c>
      <c r="BL96" s="23" t="s">
        <v>171</v>
      </c>
      <c r="BM96" s="23" t="s">
        <v>1010</v>
      </c>
    </row>
    <row r="97" spans="2:65" s="1" customFormat="1" ht="22.5" customHeight="1">
      <c r="B97" s="40"/>
      <c r="C97" s="201" t="s">
        <v>176</v>
      </c>
      <c r="D97" s="201" t="s">
        <v>167</v>
      </c>
      <c r="E97" s="202" t="s">
        <v>209</v>
      </c>
      <c r="F97" s="203" t="s">
        <v>210</v>
      </c>
      <c r="G97" s="204" t="s">
        <v>195</v>
      </c>
      <c r="H97" s="205">
        <v>12.12</v>
      </c>
      <c r="I97" s="206"/>
      <c r="J97" s="207">
        <f>ROUND(I97*H97,2)</f>
        <v>0</v>
      </c>
      <c r="K97" s="203" t="s">
        <v>240</v>
      </c>
      <c r="L97" s="60"/>
      <c r="M97" s="208" t="s">
        <v>22</v>
      </c>
      <c r="N97" s="209" t="s">
        <v>46</v>
      </c>
      <c r="O97" s="41"/>
      <c r="P97" s="210">
        <f>O97*H97</f>
        <v>0</v>
      </c>
      <c r="Q97" s="210">
        <v>0</v>
      </c>
      <c r="R97" s="210">
        <f>Q97*H97</f>
        <v>0</v>
      </c>
      <c r="S97" s="210">
        <v>0</v>
      </c>
      <c r="T97" s="211">
        <f>S97*H97</f>
        <v>0</v>
      </c>
      <c r="AR97" s="23" t="s">
        <v>171</v>
      </c>
      <c r="AT97" s="23" t="s">
        <v>167</v>
      </c>
      <c r="AU97" s="23" t="s">
        <v>84</v>
      </c>
      <c r="AY97" s="23" t="s">
        <v>165</v>
      </c>
      <c r="BE97" s="212">
        <f>IF(N97="základní",J97,0)</f>
        <v>0</v>
      </c>
      <c r="BF97" s="212">
        <f>IF(N97="snížená",J97,0)</f>
        <v>0</v>
      </c>
      <c r="BG97" s="212">
        <f>IF(N97="zákl. přenesená",J97,0)</f>
        <v>0</v>
      </c>
      <c r="BH97" s="212">
        <f>IF(N97="sníž. přenesená",J97,0)</f>
        <v>0</v>
      </c>
      <c r="BI97" s="212">
        <f>IF(N97="nulová",J97,0)</f>
        <v>0</v>
      </c>
      <c r="BJ97" s="23" t="s">
        <v>24</v>
      </c>
      <c r="BK97" s="212">
        <f>ROUND(I97*H97,2)</f>
        <v>0</v>
      </c>
      <c r="BL97" s="23" t="s">
        <v>171</v>
      </c>
      <c r="BM97" s="23" t="s">
        <v>1011</v>
      </c>
    </row>
    <row r="98" spans="2:65" s="1" customFormat="1" ht="22.5" customHeight="1">
      <c r="B98" s="40"/>
      <c r="C98" s="201" t="s">
        <v>171</v>
      </c>
      <c r="D98" s="201" t="s">
        <v>167</v>
      </c>
      <c r="E98" s="202" t="s">
        <v>471</v>
      </c>
      <c r="F98" s="203" t="s">
        <v>472</v>
      </c>
      <c r="G98" s="204" t="s">
        <v>195</v>
      </c>
      <c r="H98" s="205">
        <v>12.12</v>
      </c>
      <c r="I98" s="206"/>
      <c r="J98" s="207">
        <f>ROUND(I98*H98,2)</f>
        <v>0</v>
      </c>
      <c r="K98" s="203" t="s">
        <v>240</v>
      </c>
      <c r="L98" s="60"/>
      <c r="M98" s="208" t="s">
        <v>22</v>
      </c>
      <c r="N98" s="209" t="s">
        <v>46</v>
      </c>
      <c r="O98" s="41"/>
      <c r="P98" s="210">
        <f>O98*H98</f>
        <v>0</v>
      </c>
      <c r="Q98" s="210">
        <v>0</v>
      </c>
      <c r="R98" s="210">
        <f>Q98*H98</f>
        <v>0</v>
      </c>
      <c r="S98" s="210">
        <v>0</v>
      </c>
      <c r="T98" s="211">
        <f>S98*H98</f>
        <v>0</v>
      </c>
      <c r="AR98" s="23" t="s">
        <v>171</v>
      </c>
      <c r="AT98" s="23" t="s">
        <v>167</v>
      </c>
      <c r="AU98" s="23" t="s">
        <v>84</v>
      </c>
      <c r="AY98" s="23" t="s">
        <v>165</v>
      </c>
      <c r="BE98" s="212">
        <f>IF(N98="základní",J98,0)</f>
        <v>0</v>
      </c>
      <c r="BF98" s="212">
        <f>IF(N98="snížená",J98,0)</f>
        <v>0</v>
      </c>
      <c r="BG98" s="212">
        <f>IF(N98="zákl. přenesená",J98,0)</f>
        <v>0</v>
      </c>
      <c r="BH98" s="212">
        <f>IF(N98="sníž. přenesená",J98,0)</f>
        <v>0</v>
      </c>
      <c r="BI98" s="212">
        <f>IF(N98="nulová",J98,0)</f>
        <v>0</v>
      </c>
      <c r="BJ98" s="23" t="s">
        <v>24</v>
      </c>
      <c r="BK98" s="212">
        <f>ROUND(I98*H98,2)</f>
        <v>0</v>
      </c>
      <c r="BL98" s="23" t="s">
        <v>171</v>
      </c>
      <c r="BM98" s="23" t="s">
        <v>1012</v>
      </c>
    </row>
    <row r="99" spans="2:65" s="1" customFormat="1" ht="22.5" customHeight="1">
      <c r="B99" s="40"/>
      <c r="C99" s="201" t="s">
        <v>183</v>
      </c>
      <c r="D99" s="201" t="s">
        <v>167</v>
      </c>
      <c r="E99" s="202" t="s">
        <v>474</v>
      </c>
      <c r="F99" s="203" t="s">
        <v>475</v>
      </c>
      <c r="G99" s="204" t="s">
        <v>195</v>
      </c>
      <c r="H99" s="205">
        <v>12.12</v>
      </c>
      <c r="I99" s="206"/>
      <c r="J99" s="207">
        <f>ROUND(I99*H99,2)</f>
        <v>0</v>
      </c>
      <c r="K99" s="203" t="s">
        <v>240</v>
      </c>
      <c r="L99" s="60"/>
      <c r="M99" s="208" t="s">
        <v>22</v>
      </c>
      <c r="N99" s="209" t="s">
        <v>46</v>
      </c>
      <c r="O99" s="41"/>
      <c r="P99" s="210">
        <f>O99*H99</f>
        <v>0</v>
      </c>
      <c r="Q99" s="210">
        <v>0</v>
      </c>
      <c r="R99" s="210">
        <f>Q99*H99</f>
        <v>0</v>
      </c>
      <c r="S99" s="210">
        <v>0</v>
      </c>
      <c r="T99" s="211">
        <f>S99*H99</f>
        <v>0</v>
      </c>
      <c r="AR99" s="23" t="s">
        <v>171</v>
      </c>
      <c r="AT99" s="23" t="s">
        <v>167</v>
      </c>
      <c r="AU99" s="23" t="s">
        <v>84</v>
      </c>
      <c r="AY99" s="23" t="s">
        <v>165</v>
      </c>
      <c r="BE99" s="212">
        <f>IF(N99="základní",J99,0)</f>
        <v>0</v>
      </c>
      <c r="BF99" s="212">
        <f>IF(N99="snížená",J99,0)</f>
        <v>0</v>
      </c>
      <c r="BG99" s="212">
        <f>IF(N99="zákl. přenesená",J99,0)</f>
        <v>0</v>
      </c>
      <c r="BH99" s="212">
        <f>IF(N99="sníž. přenesená",J99,0)</f>
        <v>0</v>
      </c>
      <c r="BI99" s="212">
        <f>IF(N99="nulová",J99,0)</f>
        <v>0</v>
      </c>
      <c r="BJ99" s="23" t="s">
        <v>24</v>
      </c>
      <c r="BK99" s="212">
        <f>ROUND(I99*H99,2)</f>
        <v>0</v>
      </c>
      <c r="BL99" s="23" t="s">
        <v>171</v>
      </c>
      <c r="BM99" s="23" t="s">
        <v>1013</v>
      </c>
    </row>
    <row r="100" spans="2:65" s="1" customFormat="1" ht="22.5" customHeight="1">
      <c r="B100" s="40"/>
      <c r="C100" s="201" t="s">
        <v>187</v>
      </c>
      <c r="D100" s="201" t="s">
        <v>167</v>
      </c>
      <c r="E100" s="202" t="s">
        <v>273</v>
      </c>
      <c r="F100" s="203" t="s">
        <v>274</v>
      </c>
      <c r="G100" s="204" t="s">
        <v>170</v>
      </c>
      <c r="H100" s="205">
        <v>58.28</v>
      </c>
      <c r="I100" s="206"/>
      <c r="J100" s="207">
        <f>ROUND(I100*H100,2)</f>
        <v>0</v>
      </c>
      <c r="K100" s="203" t="s">
        <v>240</v>
      </c>
      <c r="L100" s="60"/>
      <c r="M100" s="208" t="s">
        <v>22</v>
      </c>
      <c r="N100" s="209" t="s">
        <v>46</v>
      </c>
      <c r="O100" s="41"/>
      <c r="P100" s="210">
        <f>O100*H100</f>
        <v>0</v>
      </c>
      <c r="Q100" s="210">
        <v>0</v>
      </c>
      <c r="R100" s="210">
        <f>Q100*H100</f>
        <v>0</v>
      </c>
      <c r="S100" s="210">
        <v>0</v>
      </c>
      <c r="T100" s="211">
        <f>S100*H100</f>
        <v>0</v>
      </c>
      <c r="AR100" s="23" t="s">
        <v>171</v>
      </c>
      <c r="AT100" s="23" t="s">
        <v>167</v>
      </c>
      <c r="AU100" s="23" t="s">
        <v>84</v>
      </c>
      <c r="AY100" s="23" t="s">
        <v>165</v>
      </c>
      <c r="BE100" s="212">
        <f>IF(N100="základní",J100,0)</f>
        <v>0</v>
      </c>
      <c r="BF100" s="212">
        <f>IF(N100="snížená",J100,0)</f>
        <v>0</v>
      </c>
      <c r="BG100" s="212">
        <f>IF(N100="zákl. přenesená",J100,0)</f>
        <v>0</v>
      </c>
      <c r="BH100" s="212">
        <f>IF(N100="sníž. přenesená",J100,0)</f>
        <v>0</v>
      </c>
      <c r="BI100" s="212">
        <f>IF(N100="nulová",J100,0)</f>
        <v>0</v>
      </c>
      <c r="BJ100" s="23" t="s">
        <v>24</v>
      </c>
      <c r="BK100" s="212">
        <f>ROUND(I100*H100,2)</f>
        <v>0</v>
      </c>
      <c r="BL100" s="23" t="s">
        <v>171</v>
      </c>
      <c r="BM100" s="23" t="s">
        <v>1014</v>
      </c>
    </row>
    <row r="101" spans="2:65" s="12" customFormat="1" ht="13.5">
      <c r="B101" s="227"/>
      <c r="C101" s="228"/>
      <c r="D101" s="239" t="s">
        <v>408</v>
      </c>
      <c r="E101" s="240" t="s">
        <v>22</v>
      </c>
      <c r="F101" s="241" t="s">
        <v>1015</v>
      </c>
      <c r="G101" s="228"/>
      <c r="H101" s="242">
        <v>58.28</v>
      </c>
      <c r="I101" s="233"/>
      <c r="J101" s="228"/>
      <c r="K101" s="228"/>
      <c r="L101" s="234"/>
      <c r="M101" s="235"/>
      <c r="N101" s="236"/>
      <c r="O101" s="236"/>
      <c r="P101" s="236"/>
      <c r="Q101" s="236"/>
      <c r="R101" s="236"/>
      <c r="S101" s="236"/>
      <c r="T101" s="237"/>
      <c r="AT101" s="238" t="s">
        <v>408</v>
      </c>
      <c r="AU101" s="238" t="s">
        <v>84</v>
      </c>
      <c r="AV101" s="12" t="s">
        <v>84</v>
      </c>
      <c r="AW101" s="12" t="s">
        <v>39</v>
      </c>
      <c r="AX101" s="12" t="s">
        <v>24</v>
      </c>
      <c r="AY101" s="238" t="s">
        <v>165</v>
      </c>
    </row>
    <row r="102" spans="2:65" s="11" customFormat="1" ht="29.85" customHeight="1">
      <c r="B102" s="184"/>
      <c r="C102" s="185"/>
      <c r="D102" s="198" t="s">
        <v>74</v>
      </c>
      <c r="E102" s="199" t="s">
        <v>84</v>
      </c>
      <c r="F102" s="199" t="s">
        <v>835</v>
      </c>
      <c r="G102" s="185"/>
      <c r="H102" s="185"/>
      <c r="I102" s="188"/>
      <c r="J102" s="200">
        <f>BK102</f>
        <v>0</v>
      </c>
      <c r="K102" s="185"/>
      <c r="L102" s="190"/>
      <c r="M102" s="191"/>
      <c r="N102" s="192"/>
      <c r="O102" s="192"/>
      <c r="P102" s="193">
        <f>SUM(P103:P112)</f>
        <v>0</v>
      </c>
      <c r="Q102" s="192"/>
      <c r="R102" s="193">
        <f>SUM(R103:R112)</f>
        <v>59.647771659999997</v>
      </c>
      <c r="S102" s="192"/>
      <c r="T102" s="194">
        <f>SUM(T103:T112)</f>
        <v>0</v>
      </c>
      <c r="AR102" s="195" t="s">
        <v>24</v>
      </c>
      <c r="AT102" s="196" t="s">
        <v>74</v>
      </c>
      <c r="AU102" s="196" t="s">
        <v>24</v>
      </c>
      <c r="AY102" s="195" t="s">
        <v>165</v>
      </c>
      <c r="BK102" s="197">
        <f>SUM(BK103:BK112)</f>
        <v>0</v>
      </c>
    </row>
    <row r="103" spans="2:65" s="1" customFormat="1" ht="22.5" customHeight="1">
      <c r="B103" s="40"/>
      <c r="C103" s="201" t="s">
        <v>192</v>
      </c>
      <c r="D103" s="201" t="s">
        <v>167</v>
      </c>
      <c r="E103" s="202" t="s">
        <v>1016</v>
      </c>
      <c r="F103" s="203" t="s">
        <v>1017</v>
      </c>
      <c r="G103" s="204" t="s">
        <v>195</v>
      </c>
      <c r="H103" s="205">
        <v>6.2569999999999997</v>
      </c>
      <c r="I103" s="206"/>
      <c r="J103" s="207">
        <f>ROUND(I103*H103,2)</f>
        <v>0</v>
      </c>
      <c r="K103" s="203" t="s">
        <v>240</v>
      </c>
      <c r="L103" s="60"/>
      <c r="M103" s="208" t="s">
        <v>22</v>
      </c>
      <c r="N103" s="209" t="s">
        <v>46</v>
      </c>
      <c r="O103" s="41"/>
      <c r="P103" s="210">
        <f>O103*H103</f>
        <v>0</v>
      </c>
      <c r="Q103" s="210">
        <v>2.45329</v>
      </c>
      <c r="R103" s="210">
        <f>Q103*H103</f>
        <v>15.350235529999999</v>
      </c>
      <c r="S103" s="210">
        <v>0</v>
      </c>
      <c r="T103" s="211">
        <f>S103*H103</f>
        <v>0</v>
      </c>
      <c r="AR103" s="23" t="s">
        <v>171</v>
      </c>
      <c r="AT103" s="23" t="s">
        <v>167</v>
      </c>
      <c r="AU103" s="23" t="s">
        <v>84</v>
      </c>
      <c r="AY103" s="23" t="s">
        <v>165</v>
      </c>
      <c r="BE103" s="212">
        <f>IF(N103="základní",J103,0)</f>
        <v>0</v>
      </c>
      <c r="BF103" s="212">
        <f>IF(N103="snížená",J103,0)</f>
        <v>0</v>
      </c>
      <c r="BG103" s="212">
        <f>IF(N103="zákl. přenesená",J103,0)</f>
        <v>0</v>
      </c>
      <c r="BH103" s="212">
        <f>IF(N103="sníž. přenesená",J103,0)</f>
        <v>0</v>
      </c>
      <c r="BI103" s="212">
        <f>IF(N103="nulová",J103,0)</f>
        <v>0</v>
      </c>
      <c r="BJ103" s="23" t="s">
        <v>24</v>
      </c>
      <c r="BK103" s="212">
        <f>ROUND(I103*H103,2)</f>
        <v>0</v>
      </c>
      <c r="BL103" s="23" t="s">
        <v>171</v>
      </c>
      <c r="BM103" s="23" t="s">
        <v>1018</v>
      </c>
    </row>
    <row r="104" spans="2:65" s="12" customFormat="1" ht="13.5">
      <c r="B104" s="227"/>
      <c r="C104" s="228"/>
      <c r="D104" s="229" t="s">
        <v>408</v>
      </c>
      <c r="E104" s="230" t="s">
        <v>22</v>
      </c>
      <c r="F104" s="231" t="s">
        <v>1019</v>
      </c>
      <c r="G104" s="228"/>
      <c r="H104" s="232">
        <v>6.2569999999999997</v>
      </c>
      <c r="I104" s="233"/>
      <c r="J104" s="228"/>
      <c r="K104" s="228"/>
      <c r="L104" s="234"/>
      <c r="M104" s="235"/>
      <c r="N104" s="236"/>
      <c r="O104" s="236"/>
      <c r="P104" s="236"/>
      <c r="Q104" s="236"/>
      <c r="R104" s="236"/>
      <c r="S104" s="236"/>
      <c r="T104" s="237"/>
      <c r="AT104" s="238" t="s">
        <v>408</v>
      </c>
      <c r="AU104" s="238" t="s">
        <v>84</v>
      </c>
      <c r="AV104" s="12" t="s">
        <v>84</v>
      </c>
      <c r="AW104" s="12" t="s">
        <v>39</v>
      </c>
      <c r="AX104" s="12" t="s">
        <v>24</v>
      </c>
      <c r="AY104" s="238" t="s">
        <v>165</v>
      </c>
    </row>
    <row r="105" spans="2:65" s="1" customFormat="1" ht="22.5" customHeight="1">
      <c r="B105" s="40"/>
      <c r="C105" s="201" t="s">
        <v>197</v>
      </c>
      <c r="D105" s="201" t="s">
        <v>167</v>
      </c>
      <c r="E105" s="202" t="s">
        <v>1020</v>
      </c>
      <c r="F105" s="203" t="s">
        <v>1021</v>
      </c>
      <c r="G105" s="204" t="s">
        <v>227</v>
      </c>
      <c r="H105" s="205">
        <v>0.51500000000000001</v>
      </c>
      <c r="I105" s="206"/>
      <c r="J105" s="207">
        <f>ROUND(I105*H105,2)</f>
        <v>0</v>
      </c>
      <c r="K105" s="203" t="s">
        <v>240</v>
      </c>
      <c r="L105" s="60"/>
      <c r="M105" s="208" t="s">
        <v>22</v>
      </c>
      <c r="N105" s="209" t="s">
        <v>46</v>
      </c>
      <c r="O105" s="41"/>
      <c r="P105" s="210">
        <f>O105*H105</f>
        <v>0</v>
      </c>
      <c r="Q105" s="210">
        <v>1.0530600000000001</v>
      </c>
      <c r="R105" s="210">
        <f>Q105*H105</f>
        <v>0.54232590000000003</v>
      </c>
      <c r="S105" s="210">
        <v>0</v>
      </c>
      <c r="T105" s="211">
        <f>S105*H105</f>
        <v>0</v>
      </c>
      <c r="AR105" s="23" t="s">
        <v>171</v>
      </c>
      <c r="AT105" s="23" t="s">
        <v>167</v>
      </c>
      <c r="AU105" s="23" t="s">
        <v>84</v>
      </c>
      <c r="AY105" s="23" t="s">
        <v>165</v>
      </c>
      <c r="BE105" s="212">
        <f>IF(N105="základní",J105,0)</f>
        <v>0</v>
      </c>
      <c r="BF105" s="212">
        <f>IF(N105="snížená",J105,0)</f>
        <v>0</v>
      </c>
      <c r="BG105" s="212">
        <f>IF(N105="zákl. přenesená",J105,0)</f>
        <v>0</v>
      </c>
      <c r="BH105" s="212">
        <f>IF(N105="sníž. přenesená",J105,0)</f>
        <v>0</v>
      </c>
      <c r="BI105" s="212">
        <f>IF(N105="nulová",J105,0)</f>
        <v>0</v>
      </c>
      <c r="BJ105" s="23" t="s">
        <v>24</v>
      </c>
      <c r="BK105" s="212">
        <f>ROUND(I105*H105,2)</f>
        <v>0</v>
      </c>
      <c r="BL105" s="23" t="s">
        <v>171</v>
      </c>
      <c r="BM105" s="23" t="s">
        <v>1022</v>
      </c>
    </row>
    <row r="106" spans="2:65" s="12" customFormat="1" ht="13.5">
      <c r="B106" s="227"/>
      <c r="C106" s="228"/>
      <c r="D106" s="229" t="s">
        <v>408</v>
      </c>
      <c r="E106" s="230" t="s">
        <v>22</v>
      </c>
      <c r="F106" s="231" t="s">
        <v>1023</v>
      </c>
      <c r="G106" s="228"/>
      <c r="H106" s="232">
        <v>0.51500000000000001</v>
      </c>
      <c r="I106" s="233"/>
      <c r="J106" s="228"/>
      <c r="K106" s="228"/>
      <c r="L106" s="234"/>
      <c r="M106" s="235"/>
      <c r="N106" s="236"/>
      <c r="O106" s="236"/>
      <c r="P106" s="236"/>
      <c r="Q106" s="236"/>
      <c r="R106" s="236"/>
      <c r="S106" s="236"/>
      <c r="T106" s="237"/>
      <c r="AT106" s="238" t="s">
        <v>408</v>
      </c>
      <c r="AU106" s="238" t="s">
        <v>84</v>
      </c>
      <c r="AV106" s="12" t="s">
        <v>84</v>
      </c>
      <c r="AW106" s="12" t="s">
        <v>39</v>
      </c>
      <c r="AX106" s="12" t="s">
        <v>24</v>
      </c>
      <c r="AY106" s="238" t="s">
        <v>165</v>
      </c>
    </row>
    <row r="107" spans="2:65" s="1" customFormat="1" ht="22.5" customHeight="1">
      <c r="B107" s="40"/>
      <c r="C107" s="201" t="s">
        <v>201</v>
      </c>
      <c r="D107" s="201" t="s">
        <v>167</v>
      </c>
      <c r="E107" s="202" t="s">
        <v>1024</v>
      </c>
      <c r="F107" s="203" t="s">
        <v>1025</v>
      </c>
      <c r="G107" s="204" t="s">
        <v>195</v>
      </c>
      <c r="H107" s="205">
        <v>17.562000000000001</v>
      </c>
      <c r="I107" s="206"/>
      <c r="J107" s="207">
        <f>ROUND(I107*H107,2)</f>
        <v>0</v>
      </c>
      <c r="K107" s="203" t="s">
        <v>240</v>
      </c>
      <c r="L107" s="60"/>
      <c r="M107" s="208" t="s">
        <v>22</v>
      </c>
      <c r="N107" s="209" t="s">
        <v>46</v>
      </c>
      <c r="O107" s="41"/>
      <c r="P107" s="210">
        <f>O107*H107</f>
        <v>0</v>
      </c>
      <c r="Q107" s="210">
        <v>2.45329</v>
      </c>
      <c r="R107" s="210">
        <f>Q107*H107</f>
        <v>43.08467898</v>
      </c>
      <c r="S107" s="210">
        <v>0</v>
      </c>
      <c r="T107" s="211">
        <f>S107*H107</f>
        <v>0</v>
      </c>
      <c r="AR107" s="23" t="s">
        <v>171</v>
      </c>
      <c r="AT107" s="23" t="s">
        <v>167</v>
      </c>
      <c r="AU107" s="23" t="s">
        <v>84</v>
      </c>
      <c r="AY107" s="23" t="s">
        <v>165</v>
      </c>
      <c r="BE107" s="212">
        <f>IF(N107="základní",J107,0)</f>
        <v>0</v>
      </c>
      <c r="BF107" s="212">
        <f>IF(N107="snížená",J107,0)</f>
        <v>0</v>
      </c>
      <c r="BG107" s="212">
        <f>IF(N107="zákl. přenesená",J107,0)</f>
        <v>0</v>
      </c>
      <c r="BH107" s="212">
        <f>IF(N107="sníž. přenesená",J107,0)</f>
        <v>0</v>
      </c>
      <c r="BI107" s="212">
        <f>IF(N107="nulová",J107,0)</f>
        <v>0</v>
      </c>
      <c r="BJ107" s="23" t="s">
        <v>24</v>
      </c>
      <c r="BK107" s="212">
        <f>ROUND(I107*H107,2)</f>
        <v>0</v>
      </c>
      <c r="BL107" s="23" t="s">
        <v>171</v>
      </c>
      <c r="BM107" s="23" t="s">
        <v>1026</v>
      </c>
    </row>
    <row r="108" spans="2:65" s="12" customFormat="1" ht="13.5">
      <c r="B108" s="227"/>
      <c r="C108" s="228"/>
      <c r="D108" s="229" t="s">
        <v>408</v>
      </c>
      <c r="E108" s="230" t="s">
        <v>22</v>
      </c>
      <c r="F108" s="231" t="s">
        <v>1027</v>
      </c>
      <c r="G108" s="228"/>
      <c r="H108" s="232">
        <v>17.562000000000001</v>
      </c>
      <c r="I108" s="233"/>
      <c r="J108" s="228"/>
      <c r="K108" s="228"/>
      <c r="L108" s="234"/>
      <c r="M108" s="235"/>
      <c r="N108" s="236"/>
      <c r="O108" s="236"/>
      <c r="P108" s="236"/>
      <c r="Q108" s="236"/>
      <c r="R108" s="236"/>
      <c r="S108" s="236"/>
      <c r="T108" s="237"/>
      <c r="AT108" s="238" t="s">
        <v>408</v>
      </c>
      <c r="AU108" s="238" t="s">
        <v>84</v>
      </c>
      <c r="AV108" s="12" t="s">
        <v>84</v>
      </c>
      <c r="AW108" s="12" t="s">
        <v>39</v>
      </c>
      <c r="AX108" s="12" t="s">
        <v>24</v>
      </c>
      <c r="AY108" s="238" t="s">
        <v>165</v>
      </c>
    </row>
    <row r="109" spans="2:65" s="1" customFormat="1" ht="22.5" customHeight="1">
      <c r="B109" s="40"/>
      <c r="C109" s="201" t="s">
        <v>29</v>
      </c>
      <c r="D109" s="201" t="s">
        <v>167</v>
      </c>
      <c r="E109" s="202" t="s">
        <v>1028</v>
      </c>
      <c r="F109" s="203" t="s">
        <v>1029</v>
      </c>
      <c r="G109" s="204" t="s">
        <v>170</v>
      </c>
      <c r="H109" s="205">
        <v>28.28</v>
      </c>
      <c r="I109" s="206"/>
      <c r="J109" s="207">
        <f>ROUND(I109*H109,2)</f>
        <v>0</v>
      </c>
      <c r="K109" s="203" t="s">
        <v>240</v>
      </c>
      <c r="L109" s="60"/>
      <c r="M109" s="208" t="s">
        <v>22</v>
      </c>
      <c r="N109" s="209" t="s">
        <v>46</v>
      </c>
      <c r="O109" s="41"/>
      <c r="P109" s="210">
        <f>O109*H109</f>
        <v>0</v>
      </c>
      <c r="Q109" s="210">
        <v>1.0300000000000001E-3</v>
      </c>
      <c r="R109" s="210">
        <f>Q109*H109</f>
        <v>2.9128400000000006E-2</v>
      </c>
      <c r="S109" s="210">
        <v>0</v>
      </c>
      <c r="T109" s="211">
        <f>S109*H109</f>
        <v>0</v>
      </c>
      <c r="AR109" s="23" t="s">
        <v>171</v>
      </c>
      <c r="AT109" s="23" t="s">
        <v>167</v>
      </c>
      <c r="AU109" s="23" t="s">
        <v>84</v>
      </c>
      <c r="AY109" s="23" t="s">
        <v>165</v>
      </c>
      <c r="BE109" s="212">
        <f>IF(N109="základní",J109,0)</f>
        <v>0</v>
      </c>
      <c r="BF109" s="212">
        <f>IF(N109="snížená",J109,0)</f>
        <v>0</v>
      </c>
      <c r="BG109" s="212">
        <f>IF(N109="zákl. přenesená",J109,0)</f>
        <v>0</v>
      </c>
      <c r="BH109" s="212">
        <f>IF(N109="sníž. přenesená",J109,0)</f>
        <v>0</v>
      </c>
      <c r="BI109" s="212">
        <f>IF(N109="nulová",J109,0)</f>
        <v>0</v>
      </c>
      <c r="BJ109" s="23" t="s">
        <v>24</v>
      </c>
      <c r="BK109" s="212">
        <f>ROUND(I109*H109,2)</f>
        <v>0</v>
      </c>
      <c r="BL109" s="23" t="s">
        <v>171</v>
      </c>
      <c r="BM109" s="23" t="s">
        <v>1030</v>
      </c>
    </row>
    <row r="110" spans="2:65" s="12" customFormat="1" ht="13.5">
      <c r="B110" s="227"/>
      <c r="C110" s="228"/>
      <c r="D110" s="229" t="s">
        <v>408</v>
      </c>
      <c r="E110" s="230" t="s">
        <v>22</v>
      </c>
      <c r="F110" s="231" t="s">
        <v>1031</v>
      </c>
      <c r="G110" s="228"/>
      <c r="H110" s="232">
        <v>28.28</v>
      </c>
      <c r="I110" s="233"/>
      <c r="J110" s="228"/>
      <c r="K110" s="228"/>
      <c r="L110" s="234"/>
      <c r="M110" s="235"/>
      <c r="N110" s="236"/>
      <c r="O110" s="236"/>
      <c r="P110" s="236"/>
      <c r="Q110" s="236"/>
      <c r="R110" s="236"/>
      <c r="S110" s="236"/>
      <c r="T110" s="237"/>
      <c r="AT110" s="238" t="s">
        <v>408</v>
      </c>
      <c r="AU110" s="238" t="s">
        <v>84</v>
      </c>
      <c r="AV110" s="12" t="s">
        <v>84</v>
      </c>
      <c r="AW110" s="12" t="s">
        <v>39</v>
      </c>
      <c r="AX110" s="12" t="s">
        <v>24</v>
      </c>
      <c r="AY110" s="238" t="s">
        <v>165</v>
      </c>
    </row>
    <row r="111" spans="2:65" s="1" customFormat="1" ht="22.5" customHeight="1">
      <c r="B111" s="40"/>
      <c r="C111" s="201" t="s">
        <v>208</v>
      </c>
      <c r="D111" s="201" t="s">
        <v>167</v>
      </c>
      <c r="E111" s="202" t="s">
        <v>1032</v>
      </c>
      <c r="F111" s="203" t="s">
        <v>1033</v>
      </c>
      <c r="G111" s="204" t="s">
        <v>170</v>
      </c>
      <c r="H111" s="205">
        <v>28.28</v>
      </c>
      <c r="I111" s="206"/>
      <c r="J111" s="207">
        <f>ROUND(I111*H111,2)</f>
        <v>0</v>
      </c>
      <c r="K111" s="203" t="s">
        <v>240</v>
      </c>
      <c r="L111" s="60"/>
      <c r="M111" s="208" t="s">
        <v>22</v>
      </c>
      <c r="N111" s="209" t="s">
        <v>46</v>
      </c>
      <c r="O111" s="41"/>
      <c r="P111" s="210">
        <f>O111*H111</f>
        <v>0</v>
      </c>
      <c r="Q111" s="210">
        <v>0</v>
      </c>
      <c r="R111" s="210">
        <f>Q111*H111</f>
        <v>0</v>
      </c>
      <c r="S111" s="210">
        <v>0</v>
      </c>
      <c r="T111" s="211">
        <f>S111*H111</f>
        <v>0</v>
      </c>
      <c r="AR111" s="23" t="s">
        <v>171</v>
      </c>
      <c r="AT111" s="23" t="s">
        <v>167</v>
      </c>
      <c r="AU111" s="23" t="s">
        <v>84</v>
      </c>
      <c r="AY111" s="23" t="s">
        <v>165</v>
      </c>
      <c r="BE111" s="212">
        <f>IF(N111="základní",J111,0)</f>
        <v>0</v>
      </c>
      <c r="BF111" s="212">
        <f>IF(N111="snížená",J111,0)</f>
        <v>0</v>
      </c>
      <c r="BG111" s="212">
        <f>IF(N111="zákl. přenesená",J111,0)</f>
        <v>0</v>
      </c>
      <c r="BH111" s="212">
        <f>IF(N111="sníž. přenesená",J111,0)</f>
        <v>0</v>
      </c>
      <c r="BI111" s="212">
        <f>IF(N111="nulová",J111,0)</f>
        <v>0</v>
      </c>
      <c r="BJ111" s="23" t="s">
        <v>24</v>
      </c>
      <c r="BK111" s="212">
        <f>ROUND(I111*H111,2)</f>
        <v>0</v>
      </c>
      <c r="BL111" s="23" t="s">
        <v>171</v>
      </c>
      <c r="BM111" s="23" t="s">
        <v>1034</v>
      </c>
    </row>
    <row r="112" spans="2:65" s="1" customFormat="1" ht="22.5" customHeight="1">
      <c r="B112" s="40"/>
      <c r="C112" s="201" t="s">
        <v>212</v>
      </c>
      <c r="D112" s="201" t="s">
        <v>167</v>
      </c>
      <c r="E112" s="202" t="s">
        <v>1035</v>
      </c>
      <c r="F112" s="203" t="s">
        <v>1036</v>
      </c>
      <c r="G112" s="204" t="s">
        <v>227</v>
      </c>
      <c r="H112" s="205">
        <v>0.60499999999999998</v>
      </c>
      <c r="I112" s="206"/>
      <c r="J112" s="207">
        <f>ROUND(I112*H112,2)</f>
        <v>0</v>
      </c>
      <c r="K112" s="203" t="s">
        <v>240</v>
      </c>
      <c r="L112" s="60"/>
      <c r="M112" s="208" t="s">
        <v>22</v>
      </c>
      <c r="N112" s="209" t="s">
        <v>46</v>
      </c>
      <c r="O112" s="41"/>
      <c r="P112" s="210">
        <f>O112*H112</f>
        <v>0</v>
      </c>
      <c r="Q112" s="210">
        <v>1.0601700000000001</v>
      </c>
      <c r="R112" s="210">
        <f>Q112*H112</f>
        <v>0.64140284999999997</v>
      </c>
      <c r="S112" s="210">
        <v>0</v>
      </c>
      <c r="T112" s="211">
        <f>S112*H112</f>
        <v>0</v>
      </c>
      <c r="AR112" s="23" t="s">
        <v>171</v>
      </c>
      <c r="AT112" s="23" t="s">
        <v>167</v>
      </c>
      <c r="AU112" s="23" t="s">
        <v>84</v>
      </c>
      <c r="AY112" s="23" t="s">
        <v>165</v>
      </c>
      <c r="BE112" s="212">
        <f>IF(N112="základní",J112,0)</f>
        <v>0</v>
      </c>
      <c r="BF112" s="212">
        <f>IF(N112="snížená",J112,0)</f>
        <v>0</v>
      </c>
      <c r="BG112" s="212">
        <f>IF(N112="zákl. přenesená",J112,0)</f>
        <v>0</v>
      </c>
      <c r="BH112" s="212">
        <f>IF(N112="sníž. přenesená",J112,0)</f>
        <v>0</v>
      </c>
      <c r="BI112" s="212">
        <f>IF(N112="nulová",J112,0)</f>
        <v>0</v>
      </c>
      <c r="BJ112" s="23" t="s">
        <v>24</v>
      </c>
      <c r="BK112" s="212">
        <f>ROUND(I112*H112,2)</f>
        <v>0</v>
      </c>
      <c r="BL112" s="23" t="s">
        <v>171</v>
      </c>
      <c r="BM112" s="23" t="s">
        <v>1037</v>
      </c>
    </row>
    <row r="113" spans="2:65" s="11" customFormat="1" ht="29.85" customHeight="1">
      <c r="B113" s="184"/>
      <c r="C113" s="185"/>
      <c r="D113" s="198" t="s">
        <v>74</v>
      </c>
      <c r="E113" s="199" t="s">
        <v>176</v>
      </c>
      <c r="F113" s="199" t="s">
        <v>481</v>
      </c>
      <c r="G113" s="185"/>
      <c r="H113" s="185"/>
      <c r="I113" s="188"/>
      <c r="J113" s="200">
        <f>BK113</f>
        <v>0</v>
      </c>
      <c r="K113" s="185"/>
      <c r="L113" s="190"/>
      <c r="M113" s="191"/>
      <c r="N113" s="192"/>
      <c r="O113" s="192"/>
      <c r="P113" s="193">
        <f>SUM(P114:P117)</f>
        <v>0</v>
      </c>
      <c r="Q113" s="192"/>
      <c r="R113" s="193">
        <f>SUM(R114:R117)</f>
        <v>6.9527248999999998</v>
      </c>
      <c r="S113" s="192"/>
      <c r="T113" s="194">
        <f>SUM(T114:T117)</f>
        <v>0</v>
      </c>
      <c r="AR113" s="195" t="s">
        <v>24</v>
      </c>
      <c r="AT113" s="196" t="s">
        <v>74</v>
      </c>
      <c r="AU113" s="196" t="s">
        <v>24</v>
      </c>
      <c r="AY113" s="195" t="s">
        <v>165</v>
      </c>
      <c r="BK113" s="197">
        <f>SUM(BK114:BK117)</f>
        <v>0</v>
      </c>
    </row>
    <row r="114" spans="2:65" s="1" customFormat="1" ht="22.5" customHeight="1">
      <c r="B114" s="40"/>
      <c r="C114" s="201" t="s">
        <v>216</v>
      </c>
      <c r="D114" s="201" t="s">
        <v>167</v>
      </c>
      <c r="E114" s="202" t="s">
        <v>1038</v>
      </c>
      <c r="F114" s="203" t="s">
        <v>1039</v>
      </c>
      <c r="G114" s="204" t="s">
        <v>195</v>
      </c>
      <c r="H114" s="205">
        <v>3.665</v>
      </c>
      <c r="I114" s="206"/>
      <c r="J114" s="207">
        <f>ROUND(I114*H114,2)</f>
        <v>0</v>
      </c>
      <c r="K114" s="203" t="s">
        <v>240</v>
      </c>
      <c r="L114" s="60"/>
      <c r="M114" s="208" t="s">
        <v>22</v>
      </c>
      <c r="N114" s="209" t="s">
        <v>46</v>
      </c>
      <c r="O114" s="41"/>
      <c r="P114" s="210">
        <f>O114*H114</f>
        <v>0</v>
      </c>
      <c r="Q114" s="210">
        <v>1.89706</v>
      </c>
      <c r="R114" s="210">
        <f>Q114*H114</f>
        <v>6.9527248999999998</v>
      </c>
      <c r="S114" s="210">
        <v>0</v>
      </c>
      <c r="T114" s="211">
        <f>S114*H114</f>
        <v>0</v>
      </c>
      <c r="AR114" s="23" t="s">
        <v>171</v>
      </c>
      <c r="AT114" s="23" t="s">
        <v>167</v>
      </c>
      <c r="AU114" s="23" t="s">
        <v>84</v>
      </c>
      <c r="AY114" s="23" t="s">
        <v>165</v>
      </c>
      <c r="BE114" s="212">
        <f>IF(N114="základní",J114,0)</f>
        <v>0</v>
      </c>
      <c r="BF114" s="212">
        <f>IF(N114="snížená",J114,0)</f>
        <v>0</v>
      </c>
      <c r="BG114" s="212">
        <f>IF(N114="zákl. přenesená",J114,0)</f>
        <v>0</v>
      </c>
      <c r="BH114" s="212">
        <f>IF(N114="sníž. přenesená",J114,0)</f>
        <v>0</v>
      </c>
      <c r="BI114" s="212">
        <f>IF(N114="nulová",J114,0)</f>
        <v>0</v>
      </c>
      <c r="BJ114" s="23" t="s">
        <v>24</v>
      </c>
      <c r="BK114" s="212">
        <f>ROUND(I114*H114,2)</f>
        <v>0</v>
      </c>
      <c r="BL114" s="23" t="s">
        <v>171</v>
      </c>
      <c r="BM114" s="23" t="s">
        <v>1040</v>
      </c>
    </row>
    <row r="115" spans="2:65" s="12" customFormat="1" ht="13.5">
      <c r="B115" s="227"/>
      <c r="C115" s="228"/>
      <c r="D115" s="229" t="s">
        <v>408</v>
      </c>
      <c r="E115" s="230" t="s">
        <v>22</v>
      </c>
      <c r="F115" s="231" t="s">
        <v>1041</v>
      </c>
      <c r="G115" s="228"/>
      <c r="H115" s="232">
        <v>3.665</v>
      </c>
      <c r="I115" s="233"/>
      <c r="J115" s="228"/>
      <c r="K115" s="228"/>
      <c r="L115" s="234"/>
      <c r="M115" s="235"/>
      <c r="N115" s="236"/>
      <c r="O115" s="236"/>
      <c r="P115" s="236"/>
      <c r="Q115" s="236"/>
      <c r="R115" s="236"/>
      <c r="S115" s="236"/>
      <c r="T115" s="237"/>
      <c r="AT115" s="238" t="s">
        <v>408</v>
      </c>
      <c r="AU115" s="238" t="s">
        <v>84</v>
      </c>
      <c r="AV115" s="12" t="s">
        <v>84</v>
      </c>
      <c r="AW115" s="12" t="s">
        <v>39</v>
      </c>
      <c r="AX115" s="12" t="s">
        <v>24</v>
      </c>
      <c r="AY115" s="238" t="s">
        <v>165</v>
      </c>
    </row>
    <row r="116" spans="2:65" s="1" customFormat="1" ht="22.5" customHeight="1">
      <c r="B116" s="40"/>
      <c r="C116" s="201" t="s">
        <v>220</v>
      </c>
      <c r="D116" s="201" t="s">
        <v>167</v>
      </c>
      <c r="E116" s="202" t="s">
        <v>1042</v>
      </c>
      <c r="F116" s="203" t="s">
        <v>1043</v>
      </c>
      <c r="G116" s="204" t="s">
        <v>447</v>
      </c>
      <c r="H116" s="205">
        <v>1</v>
      </c>
      <c r="I116" s="206"/>
      <c r="J116" s="207">
        <f>ROUND(I116*H116,2)</f>
        <v>0</v>
      </c>
      <c r="K116" s="203" t="s">
        <v>22</v>
      </c>
      <c r="L116" s="60"/>
      <c r="M116" s="208" t="s">
        <v>22</v>
      </c>
      <c r="N116" s="209" t="s">
        <v>46</v>
      </c>
      <c r="O116" s="41"/>
      <c r="P116" s="210">
        <f>O116*H116</f>
        <v>0</v>
      </c>
      <c r="Q116" s="210">
        <v>0</v>
      </c>
      <c r="R116" s="210">
        <f>Q116*H116</f>
        <v>0</v>
      </c>
      <c r="S116" s="210">
        <v>0</v>
      </c>
      <c r="T116" s="211">
        <f>S116*H116</f>
        <v>0</v>
      </c>
      <c r="AR116" s="23" t="s">
        <v>171</v>
      </c>
      <c r="AT116" s="23" t="s">
        <v>167</v>
      </c>
      <c r="AU116" s="23" t="s">
        <v>84</v>
      </c>
      <c r="AY116" s="23" t="s">
        <v>165</v>
      </c>
      <c r="BE116" s="212">
        <f>IF(N116="základní",J116,0)</f>
        <v>0</v>
      </c>
      <c r="BF116" s="212">
        <f>IF(N116="snížená",J116,0)</f>
        <v>0</v>
      </c>
      <c r="BG116" s="212">
        <f>IF(N116="zákl. přenesená",J116,0)</f>
        <v>0</v>
      </c>
      <c r="BH116" s="212">
        <f>IF(N116="sníž. přenesená",J116,0)</f>
        <v>0</v>
      </c>
      <c r="BI116" s="212">
        <f>IF(N116="nulová",J116,0)</f>
        <v>0</v>
      </c>
      <c r="BJ116" s="23" t="s">
        <v>24</v>
      </c>
      <c r="BK116" s="212">
        <f>ROUND(I116*H116,2)</f>
        <v>0</v>
      </c>
      <c r="BL116" s="23" t="s">
        <v>171</v>
      </c>
      <c r="BM116" s="23" t="s">
        <v>1044</v>
      </c>
    </row>
    <row r="117" spans="2:65" s="1" customFormat="1" ht="22.5" customHeight="1">
      <c r="B117" s="40"/>
      <c r="C117" s="201" t="s">
        <v>10</v>
      </c>
      <c r="D117" s="201" t="s">
        <v>167</v>
      </c>
      <c r="E117" s="202" t="s">
        <v>1045</v>
      </c>
      <c r="F117" s="203" t="s">
        <v>1046</v>
      </c>
      <c r="G117" s="204" t="s">
        <v>447</v>
      </c>
      <c r="H117" s="205">
        <v>1</v>
      </c>
      <c r="I117" s="206"/>
      <c r="J117" s="207">
        <f>ROUND(I117*H117,2)</f>
        <v>0</v>
      </c>
      <c r="K117" s="203" t="s">
        <v>22</v>
      </c>
      <c r="L117" s="60"/>
      <c r="M117" s="208" t="s">
        <v>22</v>
      </c>
      <c r="N117" s="209" t="s">
        <v>46</v>
      </c>
      <c r="O117" s="41"/>
      <c r="P117" s="210">
        <f>O117*H117</f>
        <v>0</v>
      </c>
      <c r="Q117" s="210">
        <v>0</v>
      </c>
      <c r="R117" s="210">
        <f>Q117*H117</f>
        <v>0</v>
      </c>
      <c r="S117" s="210">
        <v>0</v>
      </c>
      <c r="T117" s="211">
        <f>S117*H117</f>
        <v>0</v>
      </c>
      <c r="AR117" s="23" t="s">
        <v>171</v>
      </c>
      <c r="AT117" s="23" t="s">
        <v>167</v>
      </c>
      <c r="AU117" s="23" t="s">
        <v>84</v>
      </c>
      <c r="AY117" s="23" t="s">
        <v>165</v>
      </c>
      <c r="BE117" s="212">
        <f>IF(N117="základní",J117,0)</f>
        <v>0</v>
      </c>
      <c r="BF117" s="212">
        <f>IF(N117="snížená",J117,0)</f>
        <v>0</v>
      </c>
      <c r="BG117" s="212">
        <f>IF(N117="zákl. přenesená",J117,0)</f>
        <v>0</v>
      </c>
      <c r="BH117" s="212">
        <f>IF(N117="sníž. přenesená",J117,0)</f>
        <v>0</v>
      </c>
      <c r="BI117" s="212">
        <f>IF(N117="nulová",J117,0)</f>
        <v>0</v>
      </c>
      <c r="BJ117" s="23" t="s">
        <v>24</v>
      </c>
      <c r="BK117" s="212">
        <f>ROUND(I117*H117,2)</f>
        <v>0</v>
      </c>
      <c r="BL117" s="23" t="s">
        <v>171</v>
      </c>
      <c r="BM117" s="23" t="s">
        <v>1047</v>
      </c>
    </row>
    <row r="118" spans="2:65" s="11" customFormat="1" ht="29.85" customHeight="1">
      <c r="B118" s="184"/>
      <c r="C118" s="185"/>
      <c r="D118" s="198" t="s">
        <v>74</v>
      </c>
      <c r="E118" s="199" t="s">
        <v>171</v>
      </c>
      <c r="F118" s="199" t="s">
        <v>511</v>
      </c>
      <c r="G118" s="185"/>
      <c r="H118" s="185"/>
      <c r="I118" s="188"/>
      <c r="J118" s="200">
        <f>BK118</f>
        <v>0</v>
      </c>
      <c r="K118" s="185"/>
      <c r="L118" s="190"/>
      <c r="M118" s="191"/>
      <c r="N118" s="192"/>
      <c r="O118" s="192"/>
      <c r="P118" s="193">
        <f>P119</f>
        <v>0</v>
      </c>
      <c r="Q118" s="192"/>
      <c r="R118" s="193">
        <f>R119</f>
        <v>0</v>
      </c>
      <c r="S118" s="192"/>
      <c r="T118" s="194">
        <f>T119</f>
        <v>0</v>
      </c>
      <c r="AR118" s="195" t="s">
        <v>24</v>
      </c>
      <c r="AT118" s="196" t="s">
        <v>74</v>
      </c>
      <c r="AU118" s="196" t="s">
        <v>24</v>
      </c>
      <c r="AY118" s="195" t="s">
        <v>165</v>
      </c>
      <c r="BK118" s="197">
        <f>BK119</f>
        <v>0</v>
      </c>
    </row>
    <row r="119" spans="2:65" s="1" customFormat="1" ht="22.5" customHeight="1">
      <c r="B119" s="40"/>
      <c r="C119" s="201" t="s">
        <v>229</v>
      </c>
      <c r="D119" s="201" t="s">
        <v>167</v>
      </c>
      <c r="E119" s="202" t="s">
        <v>1048</v>
      </c>
      <c r="F119" s="203" t="s">
        <v>1049</v>
      </c>
      <c r="G119" s="204" t="s">
        <v>443</v>
      </c>
      <c r="H119" s="205">
        <v>4</v>
      </c>
      <c r="I119" s="206"/>
      <c r="J119" s="207">
        <f>ROUND(I119*H119,2)</f>
        <v>0</v>
      </c>
      <c r="K119" s="203" t="s">
        <v>22</v>
      </c>
      <c r="L119" s="60"/>
      <c r="M119" s="208" t="s">
        <v>22</v>
      </c>
      <c r="N119" s="209" t="s">
        <v>46</v>
      </c>
      <c r="O119" s="41"/>
      <c r="P119" s="210">
        <f>O119*H119</f>
        <v>0</v>
      </c>
      <c r="Q119" s="210">
        <v>0</v>
      </c>
      <c r="R119" s="210">
        <f>Q119*H119</f>
        <v>0</v>
      </c>
      <c r="S119" s="210">
        <v>0</v>
      </c>
      <c r="T119" s="211">
        <f>S119*H119</f>
        <v>0</v>
      </c>
      <c r="AR119" s="23" t="s">
        <v>171</v>
      </c>
      <c r="AT119" s="23" t="s">
        <v>167</v>
      </c>
      <c r="AU119" s="23" t="s">
        <v>84</v>
      </c>
      <c r="AY119" s="23" t="s">
        <v>165</v>
      </c>
      <c r="BE119" s="212">
        <f>IF(N119="základní",J119,0)</f>
        <v>0</v>
      </c>
      <c r="BF119" s="212">
        <f>IF(N119="snížená",J119,0)</f>
        <v>0</v>
      </c>
      <c r="BG119" s="212">
        <f>IF(N119="zákl. přenesená",J119,0)</f>
        <v>0</v>
      </c>
      <c r="BH119" s="212">
        <f>IF(N119="sníž. přenesená",J119,0)</f>
        <v>0</v>
      </c>
      <c r="BI119" s="212">
        <f>IF(N119="nulová",J119,0)</f>
        <v>0</v>
      </c>
      <c r="BJ119" s="23" t="s">
        <v>24</v>
      </c>
      <c r="BK119" s="212">
        <f>ROUND(I119*H119,2)</f>
        <v>0</v>
      </c>
      <c r="BL119" s="23" t="s">
        <v>171</v>
      </c>
      <c r="BM119" s="23" t="s">
        <v>1050</v>
      </c>
    </row>
    <row r="120" spans="2:65" s="11" customFormat="1" ht="29.85" customHeight="1">
      <c r="B120" s="184"/>
      <c r="C120" s="185"/>
      <c r="D120" s="198" t="s">
        <v>74</v>
      </c>
      <c r="E120" s="199" t="s">
        <v>183</v>
      </c>
      <c r="F120" s="199" t="s">
        <v>877</v>
      </c>
      <c r="G120" s="185"/>
      <c r="H120" s="185"/>
      <c r="I120" s="188"/>
      <c r="J120" s="200">
        <f>BK120</f>
        <v>0</v>
      </c>
      <c r="K120" s="185"/>
      <c r="L120" s="190"/>
      <c r="M120" s="191"/>
      <c r="N120" s="192"/>
      <c r="O120" s="192"/>
      <c r="P120" s="193">
        <f>SUM(P121:P122)</f>
        <v>0</v>
      </c>
      <c r="Q120" s="192"/>
      <c r="R120" s="193">
        <f>SUM(R121:R122)</f>
        <v>0</v>
      </c>
      <c r="S120" s="192"/>
      <c r="T120" s="194">
        <f>SUM(T121:T122)</f>
        <v>0</v>
      </c>
      <c r="AR120" s="195" t="s">
        <v>24</v>
      </c>
      <c r="AT120" s="196" t="s">
        <v>74</v>
      </c>
      <c r="AU120" s="196" t="s">
        <v>24</v>
      </c>
      <c r="AY120" s="195" t="s">
        <v>165</v>
      </c>
      <c r="BK120" s="197">
        <f>SUM(BK121:BK122)</f>
        <v>0</v>
      </c>
    </row>
    <row r="121" spans="2:65" s="1" customFormat="1" ht="22.5" customHeight="1">
      <c r="B121" s="40"/>
      <c r="C121" s="201" t="s">
        <v>233</v>
      </c>
      <c r="D121" s="201" t="s">
        <v>167</v>
      </c>
      <c r="E121" s="202" t="s">
        <v>306</v>
      </c>
      <c r="F121" s="203" t="s">
        <v>307</v>
      </c>
      <c r="G121" s="204" t="s">
        <v>170</v>
      </c>
      <c r="H121" s="205">
        <v>42.12</v>
      </c>
      <c r="I121" s="206"/>
      <c r="J121" s="207">
        <f>ROUND(I121*H121,2)</f>
        <v>0</v>
      </c>
      <c r="K121" s="203" t="s">
        <v>240</v>
      </c>
      <c r="L121" s="60"/>
      <c r="M121" s="208" t="s">
        <v>22</v>
      </c>
      <c r="N121" s="209" t="s">
        <v>46</v>
      </c>
      <c r="O121" s="41"/>
      <c r="P121" s="210">
        <f>O121*H121</f>
        <v>0</v>
      </c>
      <c r="Q121" s="210">
        <v>0</v>
      </c>
      <c r="R121" s="210">
        <f>Q121*H121</f>
        <v>0</v>
      </c>
      <c r="S121" s="210">
        <v>0</v>
      </c>
      <c r="T121" s="211">
        <f>S121*H121</f>
        <v>0</v>
      </c>
      <c r="AR121" s="23" t="s">
        <v>171</v>
      </c>
      <c r="AT121" s="23" t="s">
        <v>167</v>
      </c>
      <c r="AU121" s="23" t="s">
        <v>84</v>
      </c>
      <c r="AY121" s="23" t="s">
        <v>165</v>
      </c>
      <c r="BE121" s="212">
        <f>IF(N121="základní",J121,0)</f>
        <v>0</v>
      </c>
      <c r="BF121" s="212">
        <f>IF(N121="snížená",J121,0)</f>
        <v>0</v>
      </c>
      <c r="BG121" s="212">
        <f>IF(N121="zákl. přenesená",J121,0)</f>
        <v>0</v>
      </c>
      <c r="BH121" s="212">
        <f>IF(N121="sníž. přenesená",J121,0)</f>
        <v>0</v>
      </c>
      <c r="BI121" s="212">
        <f>IF(N121="nulová",J121,0)</f>
        <v>0</v>
      </c>
      <c r="BJ121" s="23" t="s">
        <v>24</v>
      </c>
      <c r="BK121" s="212">
        <f>ROUND(I121*H121,2)</f>
        <v>0</v>
      </c>
      <c r="BL121" s="23" t="s">
        <v>171</v>
      </c>
      <c r="BM121" s="23" t="s">
        <v>1051</v>
      </c>
    </row>
    <row r="122" spans="2:65" s="12" customFormat="1" ht="13.5">
      <c r="B122" s="227"/>
      <c r="C122" s="228"/>
      <c r="D122" s="239" t="s">
        <v>408</v>
      </c>
      <c r="E122" s="240" t="s">
        <v>22</v>
      </c>
      <c r="F122" s="241" t="s">
        <v>1052</v>
      </c>
      <c r="G122" s="228"/>
      <c r="H122" s="242">
        <v>42.12</v>
      </c>
      <c r="I122" s="233"/>
      <c r="J122" s="228"/>
      <c r="K122" s="228"/>
      <c r="L122" s="234"/>
      <c r="M122" s="235"/>
      <c r="N122" s="236"/>
      <c r="O122" s="236"/>
      <c r="P122" s="236"/>
      <c r="Q122" s="236"/>
      <c r="R122" s="236"/>
      <c r="S122" s="236"/>
      <c r="T122" s="237"/>
      <c r="AT122" s="238" t="s">
        <v>408</v>
      </c>
      <c r="AU122" s="238" t="s">
        <v>84</v>
      </c>
      <c r="AV122" s="12" t="s">
        <v>84</v>
      </c>
      <c r="AW122" s="12" t="s">
        <v>39</v>
      </c>
      <c r="AX122" s="12" t="s">
        <v>24</v>
      </c>
      <c r="AY122" s="238" t="s">
        <v>165</v>
      </c>
    </row>
    <row r="123" spans="2:65" s="11" customFormat="1" ht="29.85" customHeight="1">
      <c r="B123" s="184"/>
      <c r="C123" s="185"/>
      <c r="D123" s="198" t="s">
        <v>74</v>
      </c>
      <c r="E123" s="199" t="s">
        <v>187</v>
      </c>
      <c r="F123" s="199" t="s">
        <v>518</v>
      </c>
      <c r="G123" s="185"/>
      <c r="H123" s="185"/>
      <c r="I123" s="188"/>
      <c r="J123" s="200">
        <f>BK123</f>
        <v>0</v>
      </c>
      <c r="K123" s="185"/>
      <c r="L123" s="190"/>
      <c r="M123" s="191"/>
      <c r="N123" s="192"/>
      <c r="O123" s="192"/>
      <c r="P123" s="193">
        <f>SUM(P124:P130)</f>
        <v>0</v>
      </c>
      <c r="Q123" s="192"/>
      <c r="R123" s="193">
        <f>SUM(R124:R130)</f>
        <v>6.5465703599999996</v>
      </c>
      <c r="S123" s="192"/>
      <c r="T123" s="194">
        <f>SUM(T124:T130)</f>
        <v>0</v>
      </c>
      <c r="AR123" s="195" t="s">
        <v>24</v>
      </c>
      <c r="AT123" s="196" t="s">
        <v>74</v>
      </c>
      <c r="AU123" s="196" t="s">
        <v>24</v>
      </c>
      <c r="AY123" s="195" t="s">
        <v>165</v>
      </c>
      <c r="BK123" s="197">
        <f>SUM(BK124:BK130)</f>
        <v>0</v>
      </c>
    </row>
    <row r="124" spans="2:65" s="1" customFormat="1" ht="22.5" customHeight="1">
      <c r="B124" s="40"/>
      <c r="C124" s="201" t="s">
        <v>242</v>
      </c>
      <c r="D124" s="201" t="s">
        <v>167</v>
      </c>
      <c r="E124" s="202" t="s">
        <v>1053</v>
      </c>
      <c r="F124" s="203" t="s">
        <v>1054</v>
      </c>
      <c r="G124" s="204" t="s">
        <v>170</v>
      </c>
      <c r="H124" s="205">
        <v>59.148000000000003</v>
      </c>
      <c r="I124" s="206"/>
      <c r="J124" s="207">
        <f>ROUND(I124*H124,2)</f>
        <v>0</v>
      </c>
      <c r="K124" s="203" t="s">
        <v>240</v>
      </c>
      <c r="L124" s="60"/>
      <c r="M124" s="208" t="s">
        <v>22</v>
      </c>
      <c r="N124" s="209" t="s">
        <v>46</v>
      </c>
      <c r="O124" s="41"/>
      <c r="P124" s="210">
        <f>O124*H124</f>
        <v>0</v>
      </c>
      <c r="Q124" s="210">
        <v>4.8900000000000002E-3</v>
      </c>
      <c r="R124" s="210">
        <f>Q124*H124</f>
        <v>0.28923372000000003</v>
      </c>
      <c r="S124" s="210">
        <v>0</v>
      </c>
      <c r="T124" s="211">
        <f>S124*H124</f>
        <v>0</v>
      </c>
      <c r="AR124" s="23" t="s">
        <v>171</v>
      </c>
      <c r="AT124" s="23" t="s">
        <v>167</v>
      </c>
      <c r="AU124" s="23" t="s">
        <v>84</v>
      </c>
      <c r="AY124" s="23" t="s">
        <v>165</v>
      </c>
      <c r="BE124" s="212">
        <f>IF(N124="základní",J124,0)</f>
        <v>0</v>
      </c>
      <c r="BF124" s="212">
        <f>IF(N124="snížená",J124,0)</f>
        <v>0</v>
      </c>
      <c r="BG124" s="212">
        <f>IF(N124="zákl. přenesená",J124,0)</f>
        <v>0</v>
      </c>
      <c r="BH124" s="212">
        <f>IF(N124="sníž. přenesená",J124,0)</f>
        <v>0</v>
      </c>
      <c r="BI124" s="212">
        <f>IF(N124="nulová",J124,0)</f>
        <v>0</v>
      </c>
      <c r="BJ124" s="23" t="s">
        <v>24</v>
      </c>
      <c r="BK124" s="212">
        <f>ROUND(I124*H124,2)</f>
        <v>0</v>
      </c>
      <c r="BL124" s="23" t="s">
        <v>171</v>
      </c>
      <c r="BM124" s="23" t="s">
        <v>1055</v>
      </c>
    </row>
    <row r="125" spans="2:65" s="12" customFormat="1" ht="13.5">
      <c r="B125" s="227"/>
      <c r="C125" s="228"/>
      <c r="D125" s="239" t="s">
        <v>408</v>
      </c>
      <c r="E125" s="240" t="s">
        <v>22</v>
      </c>
      <c r="F125" s="241" t="s">
        <v>1056</v>
      </c>
      <c r="G125" s="228"/>
      <c r="H125" s="242">
        <v>15.989000000000001</v>
      </c>
      <c r="I125" s="233"/>
      <c r="J125" s="228"/>
      <c r="K125" s="228"/>
      <c r="L125" s="234"/>
      <c r="M125" s="235"/>
      <c r="N125" s="236"/>
      <c r="O125" s="236"/>
      <c r="P125" s="236"/>
      <c r="Q125" s="236"/>
      <c r="R125" s="236"/>
      <c r="S125" s="236"/>
      <c r="T125" s="237"/>
      <c r="AT125" s="238" t="s">
        <v>408</v>
      </c>
      <c r="AU125" s="238" t="s">
        <v>84</v>
      </c>
      <c r="AV125" s="12" t="s">
        <v>84</v>
      </c>
      <c r="AW125" s="12" t="s">
        <v>39</v>
      </c>
      <c r="AX125" s="12" t="s">
        <v>75</v>
      </c>
      <c r="AY125" s="238" t="s">
        <v>165</v>
      </c>
    </row>
    <row r="126" spans="2:65" s="12" customFormat="1" ht="13.5">
      <c r="B126" s="227"/>
      <c r="C126" s="228"/>
      <c r="D126" s="239" t="s">
        <v>408</v>
      </c>
      <c r="E126" s="240" t="s">
        <v>22</v>
      </c>
      <c r="F126" s="241" t="s">
        <v>1057</v>
      </c>
      <c r="G126" s="228"/>
      <c r="H126" s="242">
        <v>22.937999999999999</v>
      </c>
      <c r="I126" s="233"/>
      <c r="J126" s="228"/>
      <c r="K126" s="228"/>
      <c r="L126" s="234"/>
      <c r="M126" s="235"/>
      <c r="N126" s="236"/>
      <c r="O126" s="236"/>
      <c r="P126" s="236"/>
      <c r="Q126" s="236"/>
      <c r="R126" s="236"/>
      <c r="S126" s="236"/>
      <c r="T126" s="237"/>
      <c r="AT126" s="238" t="s">
        <v>408</v>
      </c>
      <c r="AU126" s="238" t="s">
        <v>84</v>
      </c>
      <c r="AV126" s="12" t="s">
        <v>84</v>
      </c>
      <c r="AW126" s="12" t="s">
        <v>39</v>
      </c>
      <c r="AX126" s="12" t="s">
        <v>75</v>
      </c>
      <c r="AY126" s="238" t="s">
        <v>165</v>
      </c>
    </row>
    <row r="127" spans="2:65" s="12" customFormat="1" ht="13.5">
      <c r="B127" s="227"/>
      <c r="C127" s="228"/>
      <c r="D127" s="239" t="s">
        <v>408</v>
      </c>
      <c r="E127" s="240" t="s">
        <v>22</v>
      </c>
      <c r="F127" s="241" t="s">
        <v>1058</v>
      </c>
      <c r="G127" s="228"/>
      <c r="H127" s="242">
        <v>20.221</v>
      </c>
      <c r="I127" s="233"/>
      <c r="J127" s="228"/>
      <c r="K127" s="228"/>
      <c r="L127" s="234"/>
      <c r="M127" s="235"/>
      <c r="N127" s="236"/>
      <c r="O127" s="236"/>
      <c r="P127" s="236"/>
      <c r="Q127" s="236"/>
      <c r="R127" s="236"/>
      <c r="S127" s="236"/>
      <c r="T127" s="237"/>
      <c r="AT127" s="238" t="s">
        <v>408</v>
      </c>
      <c r="AU127" s="238" t="s">
        <v>84</v>
      </c>
      <c r="AV127" s="12" t="s">
        <v>84</v>
      </c>
      <c r="AW127" s="12" t="s">
        <v>39</v>
      </c>
      <c r="AX127" s="12" t="s">
        <v>75</v>
      </c>
      <c r="AY127" s="238" t="s">
        <v>165</v>
      </c>
    </row>
    <row r="128" spans="2:65" s="13" customFormat="1" ht="13.5">
      <c r="B128" s="243"/>
      <c r="C128" s="244"/>
      <c r="D128" s="229" t="s">
        <v>408</v>
      </c>
      <c r="E128" s="254" t="s">
        <v>22</v>
      </c>
      <c r="F128" s="255" t="s">
        <v>517</v>
      </c>
      <c r="G128" s="244"/>
      <c r="H128" s="256">
        <v>59.148000000000003</v>
      </c>
      <c r="I128" s="248"/>
      <c r="J128" s="244"/>
      <c r="K128" s="244"/>
      <c r="L128" s="249"/>
      <c r="M128" s="250"/>
      <c r="N128" s="251"/>
      <c r="O128" s="251"/>
      <c r="P128" s="251"/>
      <c r="Q128" s="251"/>
      <c r="R128" s="251"/>
      <c r="S128" s="251"/>
      <c r="T128" s="252"/>
      <c r="AT128" s="253" t="s">
        <v>408</v>
      </c>
      <c r="AU128" s="253" t="s">
        <v>84</v>
      </c>
      <c r="AV128" s="13" t="s">
        <v>171</v>
      </c>
      <c r="AW128" s="13" t="s">
        <v>39</v>
      </c>
      <c r="AX128" s="13" t="s">
        <v>24</v>
      </c>
      <c r="AY128" s="253" t="s">
        <v>165</v>
      </c>
    </row>
    <row r="129" spans="2:65" s="1" customFormat="1" ht="22.5" customHeight="1">
      <c r="B129" s="40"/>
      <c r="C129" s="201" t="s">
        <v>250</v>
      </c>
      <c r="D129" s="201" t="s">
        <v>167</v>
      </c>
      <c r="E129" s="202" t="s">
        <v>1059</v>
      </c>
      <c r="F129" s="203" t="s">
        <v>1060</v>
      </c>
      <c r="G129" s="204" t="s">
        <v>170</v>
      </c>
      <c r="H129" s="205">
        <v>59.148000000000003</v>
      </c>
      <c r="I129" s="206"/>
      <c r="J129" s="207">
        <f>ROUND(I129*H129,2)</f>
        <v>0</v>
      </c>
      <c r="K129" s="203" t="s">
        <v>240</v>
      </c>
      <c r="L129" s="60"/>
      <c r="M129" s="208" t="s">
        <v>22</v>
      </c>
      <c r="N129" s="209" t="s">
        <v>46</v>
      </c>
      <c r="O129" s="41"/>
      <c r="P129" s="210">
        <f>O129*H129</f>
        <v>0</v>
      </c>
      <c r="Q129" s="210">
        <v>2.6800000000000001E-3</v>
      </c>
      <c r="R129" s="210">
        <f>Q129*H129</f>
        <v>0.15851664000000001</v>
      </c>
      <c r="S129" s="210">
        <v>0</v>
      </c>
      <c r="T129" s="211">
        <f>S129*H129</f>
        <v>0</v>
      </c>
      <c r="AR129" s="23" t="s">
        <v>171</v>
      </c>
      <c r="AT129" s="23" t="s">
        <v>167</v>
      </c>
      <c r="AU129" s="23" t="s">
        <v>84</v>
      </c>
      <c r="AY129" s="23" t="s">
        <v>165</v>
      </c>
      <c r="BE129" s="212">
        <f>IF(N129="základní",J129,0)</f>
        <v>0</v>
      </c>
      <c r="BF129" s="212">
        <f>IF(N129="snížená",J129,0)</f>
        <v>0</v>
      </c>
      <c r="BG129" s="212">
        <f>IF(N129="zákl. přenesená",J129,0)</f>
        <v>0</v>
      </c>
      <c r="BH129" s="212">
        <f>IF(N129="sníž. přenesená",J129,0)</f>
        <v>0</v>
      </c>
      <c r="BI129" s="212">
        <f>IF(N129="nulová",J129,0)</f>
        <v>0</v>
      </c>
      <c r="BJ129" s="23" t="s">
        <v>24</v>
      </c>
      <c r="BK129" s="212">
        <f>ROUND(I129*H129,2)</f>
        <v>0</v>
      </c>
      <c r="BL129" s="23" t="s">
        <v>171</v>
      </c>
      <c r="BM129" s="23" t="s">
        <v>1061</v>
      </c>
    </row>
    <row r="130" spans="2:65" s="1" customFormat="1" ht="22.5" customHeight="1">
      <c r="B130" s="40"/>
      <c r="C130" s="201" t="s">
        <v>246</v>
      </c>
      <c r="D130" s="201" t="s">
        <v>167</v>
      </c>
      <c r="E130" s="202" t="s">
        <v>527</v>
      </c>
      <c r="F130" s="203" t="s">
        <v>528</v>
      </c>
      <c r="G130" s="204" t="s">
        <v>170</v>
      </c>
      <c r="H130" s="205">
        <v>54.6</v>
      </c>
      <c r="I130" s="206"/>
      <c r="J130" s="207">
        <f>ROUND(I130*H130,2)</f>
        <v>0</v>
      </c>
      <c r="K130" s="203" t="s">
        <v>240</v>
      </c>
      <c r="L130" s="60"/>
      <c r="M130" s="208" t="s">
        <v>22</v>
      </c>
      <c r="N130" s="209" t="s">
        <v>46</v>
      </c>
      <c r="O130" s="41"/>
      <c r="P130" s="210">
        <f>O130*H130</f>
        <v>0</v>
      </c>
      <c r="Q130" s="210">
        <v>0.11169999999999999</v>
      </c>
      <c r="R130" s="210">
        <f>Q130*H130</f>
        <v>6.0988199999999999</v>
      </c>
      <c r="S130" s="210">
        <v>0</v>
      </c>
      <c r="T130" s="211">
        <f>S130*H130</f>
        <v>0</v>
      </c>
      <c r="AR130" s="23" t="s">
        <v>171</v>
      </c>
      <c r="AT130" s="23" t="s">
        <v>167</v>
      </c>
      <c r="AU130" s="23" t="s">
        <v>84</v>
      </c>
      <c r="AY130" s="23" t="s">
        <v>165</v>
      </c>
      <c r="BE130" s="212">
        <f>IF(N130="základní",J130,0)</f>
        <v>0</v>
      </c>
      <c r="BF130" s="212">
        <f>IF(N130="snížená",J130,0)</f>
        <v>0</v>
      </c>
      <c r="BG130" s="212">
        <f>IF(N130="zákl. přenesená",J130,0)</f>
        <v>0</v>
      </c>
      <c r="BH130" s="212">
        <f>IF(N130="sníž. přenesená",J130,0)</f>
        <v>0</v>
      </c>
      <c r="BI130" s="212">
        <f>IF(N130="nulová",J130,0)</f>
        <v>0</v>
      </c>
      <c r="BJ130" s="23" t="s">
        <v>24</v>
      </c>
      <c r="BK130" s="212">
        <f>ROUND(I130*H130,2)</f>
        <v>0</v>
      </c>
      <c r="BL130" s="23" t="s">
        <v>171</v>
      </c>
      <c r="BM130" s="23" t="s">
        <v>1062</v>
      </c>
    </row>
    <row r="131" spans="2:65" s="11" customFormat="1" ht="29.85" customHeight="1">
      <c r="B131" s="184"/>
      <c r="C131" s="185"/>
      <c r="D131" s="198" t="s">
        <v>74</v>
      </c>
      <c r="E131" s="199" t="s">
        <v>201</v>
      </c>
      <c r="F131" s="199" t="s">
        <v>538</v>
      </c>
      <c r="G131" s="185"/>
      <c r="H131" s="185"/>
      <c r="I131" s="188"/>
      <c r="J131" s="200">
        <f>BK131</f>
        <v>0</v>
      </c>
      <c r="K131" s="185"/>
      <c r="L131" s="190"/>
      <c r="M131" s="191"/>
      <c r="N131" s="192"/>
      <c r="O131" s="192"/>
      <c r="P131" s="193">
        <f>SUM(P132:P142)</f>
        <v>0</v>
      </c>
      <c r="Q131" s="192"/>
      <c r="R131" s="193">
        <f>SUM(R132:R142)</f>
        <v>0.24460179999999998</v>
      </c>
      <c r="S131" s="192"/>
      <c r="T131" s="194">
        <f>SUM(T132:T142)</f>
        <v>6.2799999999999995E-2</v>
      </c>
      <c r="AR131" s="195" t="s">
        <v>24</v>
      </c>
      <c r="AT131" s="196" t="s">
        <v>74</v>
      </c>
      <c r="AU131" s="196" t="s">
        <v>24</v>
      </c>
      <c r="AY131" s="195" t="s">
        <v>165</v>
      </c>
      <c r="BK131" s="197">
        <f>SUM(BK132:BK142)</f>
        <v>0</v>
      </c>
    </row>
    <row r="132" spans="2:65" s="1" customFormat="1" ht="31.5" customHeight="1">
      <c r="B132" s="40"/>
      <c r="C132" s="201" t="s">
        <v>9</v>
      </c>
      <c r="D132" s="201" t="s">
        <v>167</v>
      </c>
      <c r="E132" s="202" t="s">
        <v>1063</v>
      </c>
      <c r="F132" s="203" t="s">
        <v>1064</v>
      </c>
      <c r="G132" s="204" t="s">
        <v>170</v>
      </c>
      <c r="H132" s="205">
        <v>91.68</v>
      </c>
      <c r="I132" s="206"/>
      <c r="J132" s="207">
        <f>ROUND(I132*H132,2)</f>
        <v>0</v>
      </c>
      <c r="K132" s="203" t="s">
        <v>240</v>
      </c>
      <c r="L132" s="60"/>
      <c r="M132" s="208" t="s">
        <v>22</v>
      </c>
      <c r="N132" s="209" t="s">
        <v>46</v>
      </c>
      <c r="O132" s="41"/>
      <c r="P132" s="210">
        <f>O132*H132</f>
        <v>0</v>
      </c>
      <c r="Q132" s="210">
        <v>1.2999999999999999E-4</v>
      </c>
      <c r="R132" s="210">
        <f>Q132*H132</f>
        <v>1.1918399999999999E-2</v>
      </c>
      <c r="S132" s="210">
        <v>0</v>
      </c>
      <c r="T132" s="211">
        <f>S132*H132</f>
        <v>0</v>
      </c>
      <c r="AR132" s="23" t="s">
        <v>171</v>
      </c>
      <c r="AT132" s="23" t="s">
        <v>167</v>
      </c>
      <c r="AU132" s="23" t="s">
        <v>84</v>
      </c>
      <c r="AY132" s="23" t="s">
        <v>165</v>
      </c>
      <c r="BE132" s="212">
        <f>IF(N132="základní",J132,0)</f>
        <v>0</v>
      </c>
      <c r="BF132" s="212">
        <f>IF(N132="snížená",J132,0)</f>
        <v>0</v>
      </c>
      <c r="BG132" s="212">
        <f>IF(N132="zákl. přenesená",J132,0)</f>
        <v>0</v>
      </c>
      <c r="BH132" s="212">
        <f>IF(N132="sníž. přenesená",J132,0)</f>
        <v>0</v>
      </c>
      <c r="BI132" s="212">
        <f>IF(N132="nulová",J132,0)</f>
        <v>0</v>
      </c>
      <c r="BJ132" s="23" t="s">
        <v>24</v>
      </c>
      <c r="BK132" s="212">
        <f>ROUND(I132*H132,2)</f>
        <v>0</v>
      </c>
      <c r="BL132" s="23" t="s">
        <v>171</v>
      </c>
      <c r="BM132" s="23" t="s">
        <v>1065</v>
      </c>
    </row>
    <row r="133" spans="2:65" s="12" customFormat="1" ht="13.5">
      <c r="B133" s="227"/>
      <c r="C133" s="228"/>
      <c r="D133" s="229" t="s">
        <v>408</v>
      </c>
      <c r="E133" s="230" t="s">
        <v>22</v>
      </c>
      <c r="F133" s="231" t="s">
        <v>1066</v>
      </c>
      <c r="G133" s="228"/>
      <c r="H133" s="232">
        <v>91.68</v>
      </c>
      <c r="I133" s="233"/>
      <c r="J133" s="228"/>
      <c r="K133" s="228"/>
      <c r="L133" s="234"/>
      <c r="M133" s="235"/>
      <c r="N133" s="236"/>
      <c r="O133" s="236"/>
      <c r="P133" s="236"/>
      <c r="Q133" s="236"/>
      <c r="R133" s="236"/>
      <c r="S133" s="236"/>
      <c r="T133" s="237"/>
      <c r="AT133" s="238" t="s">
        <v>408</v>
      </c>
      <c r="AU133" s="238" t="s">
        <v>84</v>
      </c>
      <c r="AV133" s="12" t="s">
        <v>84</v>
      </c>
      <c r="AW133" s="12" t="s">
        <v>39</v>
      </c>
      <c r="AX133" s="12" t="s">
        <v>24</v>
      </c>
      <c r="AY133" s="238" t="s">
        <v>165</v>
      </c>
    </row>
    <row r="134" spans="2:65" s="1" customFormat="1" ht="22.5" customHeight="1">
      <c r="B134" s="40"/>
      <c r="C134" s="201" t="s">
        <v>257</v>
      </c>
      <c r="D134" s="201" t="s">
        <v>167</v>
      </c>
      <c r="E134" s="202" t="s">
        <v>539</v>
      </c>
      <c r="F134" s="203" t="s">
        <v>540</v>
      </c>
      <c r="G134" s="204" t="s">
        <v>170</v>
      </c>
      <c r="H134" s="205">
        <v>58.28</v>
      </c>
      <c r="I134" s="206"/>
      <c r="J134" s="207">
        <f>ROUND(I134*H134,2)</f>
        <v>0</v>
      </c>
      <c r="K134" s="203" t="s">
        <v>240</v>
      </c>
      <c r="L134" s="60"/>
      <c r="M134" s="208" t="s">
        <v>22</v>
      </c>
      <c r="N134" s="209" t="s">
        <v>46</v>
      </c>
      <c r="O134" s="41"/>
      <c r="P134" s="210">
        <f>O134*H134</f>
        <v>0</v>
      </c>
      <c r="Q134" s="210">
        <v>4.0000000000000003E-5</v>
      </c>
      <c r="R134" s="210">
        <f>Q134*H134</f>
        <v>2.3312000000000003E-3</v>
      </c>
      <c r="S134" s="210">
        <v>0</v>
      </c>
      <c r="T134" s="211">
        <f>S134*H134</f>
        <v>0</v>
      </c>
      <c r="AR134" s="23" t="s">
        <v>171</v>
      </c>
      <c r="AT134" s="23" t="s">
        <v>167</v>
      </c>
      <c r="AU134" s="23" t="s">
        <v>84</v>
      </c>
      <c r="AY134" s="23" t="s">
        <v>165</v>
      </c>
      <c r="BE134" s="212">
        <f>IF(N134="základní",J134,0)</f>
        <v>0</v>
      </c>
      <c r="BF134" s="212">
        <f>IF(N134="snížená",J134,0)</f>
        <v>0</v>
      </c>
      <c r="BG134" s="212">
        <f>IF(N134="zákl. přenesená",J134,0)</f>
        <v>0</v>
      </c>
      <c r="BH134" s="212">
        <f>IF(N134="sníž. přenesená",J134,0)</f>
        <v>0</v>
      </c>
      <c r="BI134" s="212">
        <f>IF(N134="nulová",J134,0)</f>
        <v>0</v>
      </c>
      <c r="BJ134" s="23" t="s">
        <v>24</v>
      </c>
      <c r="BK134" s="212">
        <f>ROUND(I134*H134,2)</f>
        <v>0</v>
      </c>
      <c r="BL134" s="23" t="s">
        <v>171</v>
      </c>
      <c r="BM134" s="23" t="s">
        <v>1067</v>
      </c>
    </row>
    <row r="135" spans="2:65" s="12" customFormat="1" ht="13.5">
      <c r="B135" s="227"/>
      <c r="C135" s="228"/>
      <c r="D135" s="229" t="s">
        <v>408</v>
      </c>
      <c r="E135" s="230" t="s">
        <v>22</v>
      </c>
      <c r="F135" s="231" t="s">
        <v>1015</v>
      </c>
      <c r="G135" s="228"/>
      <c r="H135" s="232">
        <v>58.28</v>
      </c>
      <c r="I135" s="233"/>
      <c r="J135" s="228"/>
      <c r="K135" s="228"/>
      <c r="L135" s="234"/>
      <c r="M135" s="235"/>
      <c r="N135" s="236"/>
      <c r="O135" s="236"/>
      <c r="P135" s="236"/>
      <c r="Q135" s="236"/>
      <c r="R135" s="236"/>
      <c r="S135" s="236"/>
      <c r="T135" s="237"/>
      <c r="AT135" s="238" t="s">
        <v>408</v>
      </c>
      <c r="AU135" s="238" t="s">
        <v>84</v>
      </c>
      <c r="AV135" s="12" t="s">
        <v>84</v>
      </c>
      <c r="AW135" s="12" t="s">
        <v>39</v>
      </c>
      <c r="AX135" s="12" t="s">
        <v>24</v>
      </c>
      <c r="AY135" s="238" t="s">
        <v>165</v>
      </c>
    </row>
    <row r="136" spans="2:65" s="1" customFormat="1" ht="22.5" customHeight="1">
      <c r="B136" s="40"/>
      <c r="C136" s="201" t="s">
        <v>261</v>
      </c>
      <c r="D136" s="201" t="s">
        <v>167</v>
      </c>
      <c r="E136" s="202" t="s">
        <v>550</v>
      </c>
      <c r="F136" s="203" t="s">
        <v>551</v>
      </c>
      <c r="G136" s="204" t="s">
        <v>170</v>
      </c>
      <c r="H136" s="205">
        <v>39.520000000000003</v>
      </c>
      <c r="I136" s="206"/>
      <c r="J136" s="207">
        <f>ROUND(I136*H136,2)</f>
        <v>0</v>
      </c>
      <c r="K136" s="203" t="s">
        <v>240</v>
      </c>
      <c r="L136" s="60"/>
      <c r="M136" s="208" t="s">
        <v>22</v>
      </c>
      <c r="N136" s="209" t="s">
        <v>46</v>
      </c>
      <c r="O136" s="41"/>
      <c r="P136" s="210">
        <f>O136*H136</f>
        <v>0</v>
      </c>
      <c r="Q136" s="210">
        <v>1.58E-3</v>
      </c>
      <c r="R136" s="210">
        <f>Q136*H136</f>
        <v>6.2441600000000007E-2</v>
      </c>
      <c r="S136" s="210">
        <v>0</v>
      </c>
      <c r="T136" s="211">
        <f>S136*H136</f>
        <v>0</v>
      </c>
      <c r="AR136" s="23" t="s">
        <v>171</v>
      </c>
      <c r="AT136" s="23" t="s">
        <v>167</v>
      </c>
      <c r="AU136" s="23" t="s">
        <v>84</v>
      </c>
      <c r="AY136" s="23" t="s">
        <v>165</v>
      </c>
      <c r="BE136" s="212">
        <f>IF(N136="základní",J136,0)</f>
        <v>0</v>
      </c>
      <c r="BF136" s="212">
        <f>IF(N136="snížená",J136,0)</f>
        <v>0</v>
      </c>
      <c r="BG136" s="212">
        <f>IF(N136="zákl. přenesená",J136,0)</f>
        <v>0</v>
      </c>
      <c r="BH136" s="212">
        <f>IF(N136="sníž. přenesená",J136,0)</f>
        <v>0</v>
      </c>
      <c r="BI136" s="212">
        <f>IF(N136="nulová",J136,0)</f>
        <v>0</v>
      </c>
      <c r="BJ136" s="23" t="s">
        <v>24</v>
      </c>
      <c r="BK136" s="212">
        <f>ROUND(I136*H136,2)</f>
        <v>0</v>
      </c>
      <c r="BL136" s="23" t="s">
        <v>171</v>
      </c>
      <c r="BM136" s="23" t="s">
        <v>1068</v>
      </c>
    </row>
    <row r="137" spans="2:65" s="12" customFormat="1" ht="13.5">
      <c r="B137" s="227"/>
      <c r="C137" s="228"/>
      <c r="D137" s="229" t="s">
        <v>408</v>
      </c>
      <c r="E137" s="230" t="s">
        <v>22</v>
      </c>
      <c r="F137" s="231" t="s">
        <v>1069</v>
      </c>
      <c r="G137" s="228"/>
      <c r="H137" s="232">
        <v>39.520000000000003</v>
      </c>
      <c r="I137" s="233"/>
      <c r="J137" s="228"/>
      <c r="K137" s="228"/>
      <c r="L137" s="234"/>
      <c r="M137" s="235"/>
      <c r="N137" s="236"/>
      <c r="O137" s="236"/>
      <c r="P137" s="236"/>
      <c r="Q137" s="236"/>
      <c r="R137" s="236"/>
      <c r="S137" s="236"/>
      <c r="T137" s="237"/>
      <c r="AT137" s="238" t="s">
        <v>408</v>
      </c>
      <c r="AU137" s="238" t="s">
        <v>84</v>
      </c>
      <c r="AV137" s="12" t="s">
        <v>84</v>
      </c>
      <c r="AW137" s="12" t="s">
        <v>39</v>
      </c>
      <c r="AX137" s="12" t="s">
        <v>24</v>
      </c>
      <c r="AY137" s="238" t="s">
        <v>165</v>
      </c>
    </row>
    <row r="138" spans="2:65" s="1" customFormat="1" ht="22.5" customHeight="1">
      <c r="B138" s="40"/>
      <c r="C138" s="201" t="s">
        <v>266</v>
      </c>
      <c r="D138" s="201" t="s">
        <v>167</v>
      </c>
      <c r="E138" s="202" t="s">
        <v>550</v>
      </c>
      <c r="F138" s="203" t="s">
        <v>551</v>
      </c>
      <c r="G138" s="204" t="s">
        <v>170</v>
      </c>
      <c r="H138" s="205">
        <v>9.8699999999999992</v>
      </c>
      <c r="I138" s="206"/>
      <c r="J138" s="207">
        <f>ROUND(I138*H138,2)</f>
        <v>0</v>
      </c>
      <c r="K138" s="203" t="s">
        <v>240</v>
      </c>
      <c r="L138" s="60"/>
      <c r="M138" s="208" t="s">
        <v>22</v>
      </c>
      <c r="N138" s="209" t="s">
        <v>46</v>
      </c>
      <c r="O138" s="41"/>
      <c r="P138" s="210">
        <f>O138*H138</f>
        <v>0</v>
      </c>
      <c r="Q138" s="210">
        <v>1.58E-3</v>
      </c>
      <c r="R138" s="210">
        <f>Q138*H138</f>
        <v>1.5594599999999998E-2</v>
      </c>
      <c r="S138" s="210">
        <v>0</v>
      </c>
      <c r="T138" s="211">
        <f>S138*H138</f>
        <v>0</v>
      </c>
      <c r="AR138" s="23" t="s">
        <v>171</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171</v>
      </c>
      <c r="BM138" s="23" t="s">
        <v>1070</v>
      </c>
    </row>
    <row r="139" spans="2:65" s="12" customFormat="1" ht="13.5">
      <c r="B139" s="227"/>
      <c r="C139" s="228"/>
      <c r="D139" s="229" t="s">
        <v>408</v>
      </c>
      <c r="E139" s="230" t="s">
        <v>22</v>
      </c>
      <c r="F139" s="231" t="s">
        <v>1071</v>
      </c>
      <c r="G139" s="228"/>
      <c r="H139" s="232">
        <v>9.8699999999999992</v>
      </c>
      <c r="I139" s="233"/>
      <c r="J139" s="228"/>
      <c r="K139" s="228"/>
      <c r="L139" s="234"/>
      <c r="M139" s="235"/>
      <c r="N139" s="236"/>
      <c r="O139" s="236"/>
      <c r="P139" s="236"/>
      <c r="Q139" s="236"/>
      <c r="R139" s="236"/>
      <c r="S139" s="236"/>
      <c r="T139" s="237"/>
      <c r="AT139" s="238" t="s">
        <v>408</v>
      </c>
      <c r="AU139" s="238" t="s">
        <v>84</v>
      </c>
      <c r="AV139" s="12" t="s">
        <v>84</v>
      </c>
      <c r="AW139" s="12" t="s">
        <v>39</v>
      </c>
      <c r="AX139" s="12" t="s">
        <v>24</v>
      </c>
      <c r="AY139" s="238" t="s">
        <v>165</v>
      </c>
    </row>
    <row r="140" spans="2:65" s="1" customFormat="1" ht="22.5" customHeight="1">
      <c r="B140" s="40"/>
      <c r="C140" s="201" t="s">
        <v>270</v>
      </c>
      <c r="D140" s="201" t="s">
        <v>167</v>
      </c>
      <c r="E140" s="202" t="s">
        <v>573</v>
      </c>
      <c r="F140" s="203" t="s">
        <v>574</v>
      </c>
      <c r="G140" s="204" t="s">
        <v>190</v>
      </c>
      <c r="H140" s="205">
        <v>0.4</v>
      </c>
      <c r="I140" s="206"/>
      <c r="J140" s="207">
        <f>ROUND(I140*H140,2)</f>
        <v>0</v>
      </c>
      <c r="K140" s="203" t="s">
        <v>240</v>
      </c>
      <c r="L140" s="60"/>
      <c r="M140" s="208" t="s">
        <v>22</v>
      </c>
      <c r="N140" s="209" t="s">
        <v>46</v>
      </c>
      <c r="O140" s="41"/>
      <c r="P140" s="210">
        <f>O140*H140</f>
        <v>0</v>
      </c>
      <c r="Q140" s="210">
        <v>9.6000000000000002E-4</v>
      </c>
      <c r="R140" s="210">
        <f>Q140*H140</f>
        <v>3.8400000000000001E-4</v>
      </c>
      <c r="S140" s="210">
        <v>3.1E-2</v>
      </c>
      <c r="T140" s="211">
        <f>S140*H140</f>
        <v>1.2400000000000001E-2</v>
      </c>
      <c r="AR140" s="23" t="s">
        <v>171</v>
      </c>
      <c r="AT140" s="23" t="s">
        <v>167</v>
      </c>
      <c r="AU140" s="23" t="s">
        <v>84</v>
      </c>
      <c r="AY140" s="23" t="s">
        <v>165</v>
      </c>
      <c r="BE140" s="212">
        <f>IF(N140="základní",J140,0)</f>
        <v>0</v>
      </c>
      <c r="BF140" s="212">
        <f>IF(N140="snížená",J140,0)</f>
        <v>0</v>
      </c>
      <c r="BG140" s="212">
        <f>IF(N140="zákl. přenesená",J140,0)</f>
        <v>0</v>
      </c>
      <c r="BH140" s="212">
        <f>IF(N140="sníž. přenesená",J140,0)</f>
        <v>0</v>
      </c>
      <c r="BI140" s="212">
        <f>IF(N140="nulová",J140,0)</f>
        <v>0</v>
      </c>
      <c r="BJ140" s="23" t="s">
        <v>24</v>
      </c>
      <c r="BK140" s="212">
        <f>ROUND(I140*H140,2)</f>
        <v>0</v>
      </c>
      <c r="BL140" s="23" t="s">
        <v>171</v>
      </c>
      <c r="BM140" s="23" t="s">
        <v>1072</v>
      </c>
    </row>
    <row r="141" spans="2:65" s="1" customFormat="1" ht="22.5" customHeight="1">
      <c r="B141" s="40"/>
      <c r="C141" s="201" t="s">
        <v>272</v>
      </c>
      <c r="D141" s="201" t="s">
        <v>167</v>
      </c>
      <c r="E141" s="202" t="s">
        <v>1073</v>
      </c>
      <c r="F141" s="203" t="s">
        <v>1074</v>
      </c>
      <c r="G141" s="204" t="s">
        <v>190</v>
      </c>
      <c r="H141" s="205">
        <v>0.4</v>
      </c>
      <c r="I141" s="206"/>
      <c r="J141" s="207">
        <f>ROUND(I141*H141,2)</f>
        <v>0</v>
      </c>
      <c r="K141" s="203" t="s">
        <v>240</v>
      </c>
      <c r="L141" s="60"/>
      <c r="M141" s="208" t="s">
        <v>22</v>
      </c>
      <c r="N141" s="209" t="s">
        <v>46</v>
      </c>
      <c r="O141" s="41"/>
      <c r="P141" s="210">
        <f>O141*H141</f>
        <v>0</v>
      </c>
      <c r="Q141" s="210">
        <v>3.0899999999999999E-3</v>
      </c>
      <c r="R141" s="210">
        <f>Q141*H141</f>
        <v>1.2360000000000001E-3</v>
      </c>
      <c r="S141" s="210">
        <v>0.126</v>
      </c>
      <c r="T141" s="211">
        <f>S141*H141</f>
        <v>5.04E-2</v>
      </c>
      <c r="AR141" s="23" t="s">
        <v>171</v>
      </c>
      <c r="AT141" s="23" t="s">
        <v>167</v>
      </c>
      <c r="AU141" s="23" t="s">
        <v>84</v>
      </c>
      <c r="AY141" s="23" t="s">
        <v>165</v>
      </c>
      <c r="BE141" s="212">
        <f>IF(N141="základní",J141,0)</f>
        <v>0</v>
      </c>
      <c r="BF141" s="212">
        <f>IF(N141="snížená",J141,0)</f>
        <v>0</v>
      </c>
      <c r="BG141" s="212">
        <f>IF(N141="zákl. přenesená",J141,0)</f>
        <v>0</v>
      </c>
      <c r="BH141" s="212">
        <f>IF(N141="sníž. přenesená",J141,0)</f>
        <v>0</v>
      </c>
      <c r="BI141" s="212">
        <f>IF(N141="nulová",J141,0)</f>
        <v>0</v>
      </c>
      <c r="BJ141" s="23" t="s">
        <v>24</v>
      </c>
      <c r="BK141" s="212">
        <f>ROUND(I141*H141,2)</f>
        <v>0</v>
      </c>
      <c r="BL141" s="23" t="s">
        <v>171</v>
      </c>
      <c r="BM141" s="23" t="s">
        <v>1075</v>
      </c>
    </row>
    <row r="142" spans="2:65" s="1" customFormat="1" ht="22.5" customHeight="1">
      <c r="B142" s="40"/>
      <c r="C142" s="201" t="s">
        <v>276</v>
      </c>
      <c r="D142" s="201" t="s">
        <v>167</v>
      </c>
      <c r="E142" s="202" t="s">
        <v>1076</v>
      </c>
      <c r="F142" s="203" t="s">
        <v>1077</v>
      </c>
      <c r="G142" s="204" t="s">
        <v>170</v>
      </c>
      <c r="H142" s="205">
        <v>54.6</v>
      </c>
      <c r="I142" s="206"/>
      <c r="J142" s="207">
        <f>ROUND(I142*H142,2)</f>
        <v>0</v>
      </c>
      <c r="K142" s="203" t="s">
        <v>240</v>
      </c>
      <c r="L142" s="60"/>
      <c r="M142" s="208" t="s">
        <v>22</v>
      </c>
      <c r="N142" s="209" t="s">
        <v>46</v>
      </c>
      <c r="O142" s="41"/>
      <c r="P142" s="210">
        <f>O142*H142</f>
        <v>0</v>
      </c>
      <c r="Q142" s="210">
        <v>2.7599999999999999E-3</v>
      </c>
      <c r="R142" s="210">
        <f>Q142*H142</f>
        <v>0.150696</v>
      </c>
      <c r="S142" s="210">
        <v>0</v>
      </c>
      <c r="T142" s="211">
        <f>S142*H142</f>
        <v>0</v>
      </c>
      <c r="AR142" s="23" t="s">
        <v>171</v>
      </c>
      <c r="AT142" s="23" t="s">
        <v>167</v>
      </c>
      <c r="AU142" s="23" t="s">
        <v>84</v>
      </c>
      <c r="AY142" s="23" t="s">
        <v>165</v>
      </c>
      <c r="BE142" s="212">
        <f>IF(N142="základní",J142,0)</f>
        <v>0</v>
      </c>
      <c r="BF142" s="212">
        <f>IF(N142="snížená",J142,0)</f>
        <v>0</v>
      </c>
      <c r="BG142" s="212">
        <f>IF(N142="zákl. přenesená",J142,0)</f>
        <v>0</v>
      </c>
      <c r="BH142" s="212">
        <f>IF(N142="sníž. přenesená",J142,0)</f>
        <v>0</v>
      </c>
      <c r="BI142" s="212">
        <f>IF(N142="nulová",J142,0)</f>
        <v>0</v>
      </c>
      <c r="BJ142" s="23" t="s">
        <v>24</v>
      </c>
      <c r="BK142" s="212">
        <f>ROUND(I142*H142,2)</f>
        <v>0</v>
      </c>
      <c r="BL142" s="23" t="s">
        <v>171</v>
      </c>
      <c r="BM142" s="23" t="s">
        <v>1078</v>
      </c>
    </row>
    <row r="143" spans="2:65" s="11" customFormat="1" ht="29.85" customHeight="1">
      <c r="B143" s="184"/>
      <c r="C143" s="185"/>
      <c r="D143" s="198" t="s">
        <v>74</v>
      </c>
      <c r="E143" s="199" t="s">
        <v>385</v>
      </c>
      <c r="F143" s="199" t="s">
        <v>671</v>
      </c>
      <c r="G143" s="185"/>
      <c r="H143" s="185"/>
      <c r="I143" s="188"/>
      <c r="J143" s="200">
        <f>BK143</f>
        <v>0</v>
      </c>
      <c r="K143" s="185"/>
      <c r="L143" s="190"/>
      <c r="M143" s="191"/>
      <c r="N143" s="192"/>
      <c r="O143" s="192"/>
      <c r="P143" s="193">
        <f>P144</f>
        <v>0</v>
      </c>
      <c r="Q143" s="192"/>
      <c r="R143" s="193">
        <f>R144</f>
        <v>0</v>
      </c>
      <c r="S143" s="192"/>
      <c r="T143" s="194">
        <f>T144</f>
        <v>0</v>
      </c>
      <c r="AR143" s="195" t="s">
        <v>24</v>
      </c>
      <c r="AT143" s="196" t="s">
        <v>74</v>
      </c>
      <c r="AU143" s="196" t="s">
        <v>24</v>
      </c>
      <c r="AY143" s="195" t="s">
        <v>165</v>
      </c>
      <c r="BK143" s="197">
        <f>BK144</f>
        <v>0</v>
      </c>
    </row>
    <row r="144" spans="2:65" s="1" customFormat="1" ht="22.5" customHeight="1">
      <c r="B144" s="40"/>
      <c r="C144" s="201" t="s">
        <v>280</v>
      </c>
      <c r="D144" s="201" t="s">
        <v>167</v>
      </c>
      <c r="E144" s="202" t="s">
        <v>1079</v>
      </c>
      <c r="F144" s="203" t="s">
        <v>1080</v>
      </c>
      <c r="G144" s="204" t="s">
        <v>227</v>
      </c>
      <c r="H144" s="205">
        <v>73.391000000000005</v>
      </c>
      <c r="I144" s="206"/>
      <c r="J144" s="207">
        <f>ROUND(I144*H144,2)</f>
        <v>0</v>
      </c>
      <c r="K144" s="203" t="s">
        <v>240</v>
      </c>
      <c r="L144" s="60"/>
      <c r="M144" s="208" t="s">
        <v>22</v>
      </c>
      <c r="N144" s="209" t="s">
        <v>46</v>
      </c>
      <c r="O144" s="41"/>
      <c r="P144" s="210">
        <f>O144*H144</f>
        <v>0</v>
      </c>
      <c r="Q144" s="210">
        <v>0</v>
      </c>
      <c r="R144" s="210">
        <f>Q144*H144</f>
        <v>0</v>
      </c>
      <c r="S144" s="210">
        <v>0</v>
      </c>
      <c r="T144" s="211">
        <f>S144*H144</f>
        <v>0</v>
      </c>
      <c r="AR144" s="23" t="s">
        <v>171</v>
      </c>
      <c r="AT144" s="23" t="s">
        <v>167</v>
      </c>
      <c r="AU144" s="23" t="s">
        <v>84</v>
      </c>
      <c r="AY144" s="23" t="s">
        <v>165</v>
      </c>
      <c r="BE144" s="212">
        <f>IF(N144="základní",J144,0)</f>
        <v>0</v>
      </c>
      <c r="BF144" s="212">
        <f>IF(N144="snížená",J144,0)</f>
        <v>0</v>
      </c>
      <c r="BG144" s="212">
        <f>IF(N144="zákl. přenesená",J144,0)</f>
        <v>0</v>
      </c>
      <c r="BH144" s="212">
        <f>IF(N144="sníž. přenesená",J144,0)</f>
        <v>0</v>
      </c>
      <c r="BI144" s="212">
        <f>IF(N144="nulová",J144,0)</f>
        <v>0</v>
      </c>
      <c r="BJ144" s="23" t="s">
        <v>24</v>
      </c>
      <c r="BK144" s="212">
        <f>ROUND(I144*H144,2)</f>
        <v>0</v>
      </c>
      <c r="BL144" s="23" t="s">
        <v>171</v>
      </c>
      <c r="BM144" s="23" t="s">
        <v>1081</v>
      </c>
    </row>
    <row r="145" spans="2:65" s="11" customFormat="1" ht="37.35" customHeight="1">
      <c r="B145" s="184"/>
      <c r="C145" s="185"/>
      <c r="D145" s="186" t="s">
        <v>74</v>
      </c>
      <c r="E145" s="187" t="s">
        <v>676</v>
      </c>
      <c r="F145" s="187" t="s">
        <v>677</v>
      </c>
      <c r="G145" s="185"/>
      <c r="H145" s="185"/>
      <c r="I145" s="188"/>
      <c r="J145" s="189">
        <f>BK145</f>
        <v>0</v>
      </c>
      <c r="K145" s="185"/>
      <c r="L145" s="190"/>
      <c r="M145" s="191"/>
      <c r="N145" s="192"/>
      <c r="O145" s="192"/>
      <c r="P145" s="193">
        <f>P146+P156+P166+P179+P184</f>
        <v>0</v>
      </c>
      <c r="Q145" s="192"/>
      <c r="R145" s="193">
        <f>R146+R156+R166+R179+R184</f>
        <v>1.3601418000000001</v>
      </c>
      <c r="S145" s="192"/>
      <c r="T145" s="194">
        <f>T146+T156+T166+T179+T184</f>
        <v>0</v>
      </c>
      <c r="AR145" s="195" t="s">
        <v>84</v>
      </c>
      <c r="AT145" s="196" t="s">
        <v>74</v>
      </c>
      <c r="AU145" s="196" t="s">
        <v>75</v>
      </c>
      <c r="AY145" s="195" t="s">
        <v>165</v>
      </c>
      <c r="BK145" s="197">
        <f>BK146+BK156+BK166+BK179+BK184</f>
        <v>0</v>
      </c>
    </row>
    <row r="146" spans="2:65" s="11" customFormat="1" ht="19.899999999999999" customHeight="1">
      <c r="B146" s="184"/>
      <c r="C146" s="185"/>
      <c r="D146" s="198" t="s">
        <v>74</v>
      </c>
      <c r="E146" s="199" t="s">
        <v>966</v>
      </c>
      <c r="F146" s="199" t="s">
        <v>967</v>
      </c>
      <c r="G146" s="185"/>
      <c r="H146" s="185"/>
      <c r="I146" s="188"/>
      <c r="J146" s="200">
        <f>BK146</f>
        <v>0</v>
      </c>
      <c r="K146" s="185"/>
      <c r="L146" s="190"/>
      <c r="M146" s="191"/>
      <c r="N146" s="192"/>
      <c r="O146" s="192"/>
      <c r="P146" s="193">
        <f>SUM(P147:P155)</f>
        <v>0</v>
      </c>
      <c r="Q146" s="192"/>
      <c r="R146" s="193">
        <f>SUM(R147:R155)</f>
        <v>0.35991099999999998</v>
      </c>
      <c r="S146" s="192"/>
      <c r="T146" s="194">
        <f>SUM(T147:T155)</f>
        <v>0</v>
      </c>
      <c r="AR146" s="195" t="s">
        <v>84</v>
      </c>
      <c r="AT146" s="196" t="s">
        <v>74</v>
      </c>
      <c r="AU146" s="196" t="s">
        <v>24</v>
      </c>
      <c r="AY146" s="195" t="s">
        <v>165</v>
      </c>
      <c r="BK146" s="197">
        <f>SUM(BK147:BK155)</f>
        <v>0</v>
      </c>
    </row>
    <row r="147" spans="2:65" s="1" customFormat="1" ht="22.5" customHeight="1">
      <c r="B147" s="40"/>
      <c r="C147" s="201" t="s">
        <v>284</v>
      </c>
      <c r="D147" s="201" t="s">
        <v>167</v>
      </c>
      <c r="E147" s="202" t="s">
        <v>968</v>
      </c>
      <c r="F147" s="203" t="s">
        <v>969</v>
      </c>
      <c r="G147" s="204" t="s">
        <v>170</v>
      </c>
      <c r="H147" s="205">
        <v>116.56</v>
      </c>
      <c r="I147" s="206"/>
      <c r="J147" s="207">
        <f>ROUND(I147*H147,2)</f>
        <v>0</v>
      </c>
      <c r="K147" s="203" t="s">
        <v>240</v>
      </c>
      <c r="L147" s="60"/>
      <c r="M147" s="208" t="s">
        <v>22</v>
      </c>
      <c r="N147" s="209" t="s">
        <v>46</v>
      </c>
      <c r="O147" s="41"/>
      <c r="P147" s="210">
        <f>O147*H147</f>
        <v>0</v>
      </c>
      <c r="Q147" s="210">
        <v>0</v>
      </c>
      <c r="R147" s="210">
        <f>Q147*H147</f>
        <v>0</v>
      </c>
      <c r="S147" s="210">
        <v>0</v>
      </c>
      <c r="T147" s="211">
        <f>S147*H147</f>
        <v>0</v>
      </c>
      <c r="AR147" s="23" t="s">
        <v>229</v>
      </c>
      <c r="AT147" s="23" t="s">
        <v>167</v>
      </c>
      <c r="AU147" s="23" t="s">
        <v>84</v>
      </c>
      <c r="AY147" s="23" t="s">
        <v>165</v>
      </c>
      <c r="BE147" s="212">
        <f>IF(N147="základní",J147,0)</f>
        <v>0</v>
      </c>
      <c r="BF147" s="212">
        <f>IF(N147="snížená",J147,0)</f>
        <v>0</v>
      </c>
      <c r="BG147" s="212">
        <f>IF(N147="zákl. přenesená",J147,0)</f>
        <v>0</v>
      </c>
      <c r="BH147" s="212">
        <f>IF(N147="sníž. přenesená",J147,0)</f>
        <v>0</v>
      </c>
      <c r="BI147" s="212">
        <f>IF(N147="nulová",J147,0)</f>
        <v>0</v>
      </c>
      <c r="BJ147" s="23" t="s">
        <v>24</v>
      </c>
      <c r="BK147" s="212">
        <f>ROUND(I147*H147,2)</f>
        <v>0</v>
      </c>
      <c r="BL147" s="23" t="s">
        <v>229</v>
      </c>
      <c r="BM147" s="23" t="s">
        <v>1082</v>
      </c>
    </row>
    <row r="148" spans="2:65" s="12" customFormat="1" ht="13.5">
      <c r="B148" s="227"/>
      <c r="C148" s="228"/>
      <c r="D148" s="229" t="s">
        <v>408</v>
      </c>
      <c r="E148" s="230" t="s">
        <v>22</v>
      </c>
      <c r="F148" s="231" t="s">
        <v>1083</v>
      </c>
      <c r="G148" s="228"/>
      <c r="H148" s="232">
        <v>116.56</v>
      </c>
      <c r="I148" s="233"/>
      <c r="J148" s="228"/>
      <c r="K148" s="228"/>
      <c r="L148" s="234"/>
      <c r="M148" s="235"/>
      <c r="N148" s="236"/>
      <c r="O148" s="236"/>
      <c r="P148" s="236"/>
      <c r="Q148" s="236"/>
      <c r="R148" s="236"/>
      <c r="S148" s="236"/>
      <c r="T148" s="237"/>
      <c r="AT148" s="238" t="s">
        <v>408</v>
      </c>
      <c r="AU148" s="238" t="s">
        <v>84</v>
      </c>
      <c r="AV148" s="12" t="s">
        <v>84</v>
      </c>
      <c r="AW148" s="12" t="s">
        <v>39</v>
      </c>
      <c r="AX148" s="12" t="s">
        <v>24</v>
      </c>
      <c r="AY148" s="238" t="s">
        <v>165</v>
      </c>
    </row>
    <row r="149" spans="2:65" s="1" customFormat="1" ht="22.5" customHeight="1">
      <c r="B149" s="40"/>
      <c r="C149" s="213" t="s">
        <v>288</v>
      </c>
      <c r="D149" s="213" t="s">
        <v>224</v>
      </c>
      <c r="E149" s="214" t="s">
        <v>971</v>
      </c>
      <c r="F149" s="215" t="s">
        <v>972</v>
      </c>
      <c r="G149" s="216" t="s">
        <v>227</v>
      </c>
      <c r="H149" s="217">
        <v>3.5000000000000003E-2</v>
      </c>
      <c r="I149" s="218"/>
      <c r="J149" s="219">
        <f>ROUND(I149*H149,2)</f>
        <v>0</v>
      </c>
      <c r="K149" s="215" t="s">
        <v>240</v>
      </c>
      <c r="L149" s="220"/>
      <c r="M149" s="221" t="s">
        <v>22</v>
      </c>
      <c r="N149" s="222" t="s">
        <v>46</v>
      </c>
      <c r="O149" s="41"/>
      <c r="P149" s="210">
        <f>O149*H149</f>
        <v>0</v>
      </c>
      <c r="Q149" s="210">
        <v>1</v>
      </c>
      <c r="R149" s="210">
        <f>Q149*H149</f>
        <v>3.5000000000000003E-2</v>
      </c>
      <c r="S149" s="210">
        <v>0</v>
      </c>
      <c r="T149" s="211">
        <f>S149*H149</f>
        <v>0</v>
      </c>
      <c r="AR149" s="23" t="s">
        <v>296</v>
      </c>
      <c r="AT149" s="23" t="s">
        <v>224</v>
      </c>
      <c r="AU149" s="23" t="s">
        <v>84</v>
      </c>
      <c r="AY149" s="23" t="s">
        <v>165</v>
      </c>
      <c r="BE149" s="212">
        <f>IF(N149="základní",J149,0)</f>
        <v>0</v>
      </c>
      <c r="BF149" s="212">
        <f>IF(N149="snížená",J149,0)</f>
        <v>0</v>
      </c>
      <c r="BG149" s="212">
        <f>IF(N149="zákl. přenesená",J149,0)</f>
        <v>0</v>
      </c>
      <c r="BH149" s="212">
        <f>IF(N149="sníž. přenesená",J149,0)</f>
        <v>0</v>
      </c>
      <c r="BI149" s="212">
        <f>IF(N149="nulová",J149,0)</f>
        <v>0</v>
      </c>
      <c r="BJ149" s="23" t="s">
        <v>24</v>
      </c>
      <c r="BK149" s="212">
        <f>ROUND(I149*H149,2)</f>
        <v>0</v>
      </c>
      <c r="BL149" s="23" t="s">
        <v>229</v>
      </c>
      <c r="BM149" s="23" t="s">
        <v>1084</v>
      </c>
    </row>
    <row r="150" spans="2:65" s="12" customFormat="1" ht="13.5">
      <c r="B150" s="227"/>
      <c r="C150" s="228"/>
      <c r="D150" s="229" t="s">
        <v>408</v>
      </c>
      <c r="E150" s="230" t="s">
        <v>22</v>
      </c>
      <c r="F150" s="231" t="s">
        <v>1085</v>
      </c>
      <c r="G150" s="228"/>
      <c r="H150" s="232">
        <v>3.5000000000000003E-2</v>
      </c>
      <c r="I150" s="233"/>
      <c r="J150" s="228"/>
      <c r="K150" s="228"/>
      <c r="L150" s="234"/>
      <c r="M150" s="235"/>
      <c r="N150" s="236"/>
      <c r="O150" s="236"/>
      <c r="P150" s="236"/>
      <c r="Q150" s="236"/>
      <c r="R150" s="236"/>
      <c r="S150" s="236"/>
      <c r="T150" s="237"/>
      <c r="AT150" s="238" t="s">
        <v>408</v>
      </c>
      <c r="AU150" s="238" t="s">
        <v>84</v>
      </c>
      <c r="AV150" s="12" t="s">
        <v>84</v>
      </c>
      <c r="AW150" s="12" t="s">
        <v>39</v>
      </c>
      <c r="AX150" s="12" t="s">
        <v>24</v>
      </c>
      <c r="AY150" s="238" t="s">
        <v>165</v>
      </c>
    </row>
    <row r="151" spans="2:65" s="1" customFormat="1" ht="22.5" customHeight="1">
      <c r="B151" s="40"/>
      <c r="C151" s="201" t="s">
        <v>292</v>
      </c>
      <c r="D151" s="201" t="s">
        <v>167</v>
      </c>
      <c r="E151" s="202" t="s">
        <v>975</v>
      </c>
      <c r="F151" s="203" t="s">
        <v>976</v>
      </c>
      <c r="G151" s="204" t="s">
        <v>170</v>
      </c>
      <c r="H151" s="205">
        <v>58.28</v>
      </c>
      <c r="I151" s="206"/>
      <c r="J151" s="207">
        <f>ROUND(I151*H151,2)</f>
        <v>0</v>
      </c>
      <c r="K151" s="203" t="s">
        <v>240</v>
      </c>
      <c r="L151" s="60"/>
      <c r="M151" s="208" t="s">
        <v>22</v>
      </c>
      <c r="N151" s="209" t="s">
        <v>46</v>
      </c>
      <c r="O151" s="41"/>
      <c r="P151" s="210">
        <f>O151*H151</f>
        <v>0</v>
      </c>
      <c r="Q151" s="210">
        <v>4.0000000000000002E-4</v>
      </c>
      <c r="R151" s="210">
        <f>Q151*H151</f>
        <v>2.3312000000000003E-2</v>
      </c>
      <c r="S151" s="210">
        <v>0</v>
      </c>
      <c r="T151" s="211">
        <f>S151*H151</f>
        <v>0</v>
      </c>
      <c r="AR151" s="23" t="s">
        <v>229</v>
      </c>
      <c r="AT151" s="23" t="s">
        <v>167</v>
      </c>
      <c r="AU151" s="23" t="s">
        <v>84</v>
      </c>
      <c r="AY151" s="23" t="s">
        <v>165</v>
      </c>
      <c r="BE151" s="212">
        <f>IF(N151="základní",J151,0)</f>
        <v>0</v>
      </c>
      <c r="BF151" s="212">
        <f>IF(N151="snížená",J151,0)</f>
        <v>0</v>
      </c>
      <c r="BG151" s="212">
        <f>IF(N151="zákl. přenesená",J151,0)</f>
        <v>0</v>
      </c>
      <c r="BH151" s="212">
        <f>IF(N151="sníž. přenesená",J151,0)</f>
        <v>0</v>
      </c>
      <c r="BI151" s="212">
        <f>IF(N151="nulová",J151,0)</f>
        <v>0</v>
      </c>
      <c r="BJ151" s="23" t="s">
        <v>24</v>
      </c>
      <c r="BK151" s="212">
        <f>ROUND(I151*H151,2)</f>
        <v>0</v>
      </c>
      <c r="BL151" s="23" t="s">
        <v>229</v>
      </c>
      <c r="BM151" s="23" t="s">
        <v>1086</v>
      </c>
    </row>
    <row r="152" spans="2:65" s="12" customFormat="1" ht="13.5">
      <c r="B152" s="227"/>
      <c r="C152" s="228"/>
      <c r="D152" s="229" t="s">
        <v>408</v>
      </c>
      <c r="E152" s="230" t="s">
        <v>22</v>
      </c>
      <c r="F152" s="231" t="s">
        <v>1015</v>
      </c>
      <c r="G152" s="228"/>
      <c r="H152" s="232">
        <v>58.28</v>
      </c>
      <c r="I152" s="233"/>
      <c r="J152" s="228"/>
      <c r="K152" s="228"/>
      <c r="L152" s="234"/>
      <c r="M152" s="235"/>
      <c r="N152" s="236"/>
      <c r="O152" s="236"/>
      <c r="P152" s="236"/>
      <c r="Q152" s="236"/>
      <c r="R152" s="236"/>
      <c r="S152" s="236"/>
      <c r="T152" s="237"/>
      <c r="AT152" s="238" t="s">
        <v>408</v>
      </c>
      <c r="AU152" s="238" t="s">
        <v>84</v>
      </c>
      <c r="AV152" s="12" t="s">
        <v>84</v>
      </c>
      <c r="AW152" s="12" t="s">
        <v>39</v>
      </c>
      <c r="AX152" s="12" t="s">
        <v>24</v>
      </c>
      <c r="AY152" s="238" t="s">
        <v>165</v>
      </c>
    </row>
    <row r="153" spans="2:65" s="1" customFormat="1" ht="22.5" customHeight="1">
      <c r="B153" s="40"/>
      <c r="C153" s="213" t="s">
        <v>296</v>
      </c>
      <c r="D153" s="213" t="s">
        <v>224</v>
      </c>
      <c r="E153" s="214" t="s">
        <v>979</v>
      </c>
      <c r="F153" s="215" t="s">
        <v>980</v>
      </c>
      <c r="G153" s="216" t="s">
        <v>170</v>
      </c>
      <c r="H153" s="217">
        <v>67.022000000000006</v>
      </c>
      <c r="I153" s="218"/>
      <c r="J153" s="219">
        <f>ROUND(I153*H153,2)</f>
        <v>0</v>
      </c>
      <c r="K153" s="215" t="s">
        <v>240</v>
      </c>
      <c r="L153" s="220"/>
      <c r="M153" s="221" t="s">
        <v>22</v>
      </c>
      <c r="N153" s="222" t="s">
        <v>46</v>
      </c>
      <c r="O153" s="41"/>
      <c r="P153" s="210">
        <f>O153*H153</f>
        <v>0</v>
      </c>
      <c r="Q153" s="210">
        <v>4.4999999999999997E-3</v>
      </c>
      <c r="R153" s="210">
        <f>Q153*H153</f>
        <v>0.30159900000000001</v>
      </c>
      <c r="S153" s="210">
        <v>0</v>
      </c>
      <c r="T153" s="211">
        <f>S153*H153</f>
        <v>0</v>
      </c>
      <c r="AR153" s="23" t="s">
        <v>296</v>
      </c>
      <c r="AT153" s="23" t="s">
        <v>224</v>
      </c>
      <c r="AU153" s="23" t="s">
        <v>84</v>
      </c>
      <c r="AY153" s="23" t="s">
        <v>165</v>
      </c>
      <c r="BE153" s="212">
        <f>IF(N153="základní",J153,0)</f>
        <v>0</v>
      </c>
      <c r="BF153" s="212">
        <f>IF(N153="snížená",J153,0)</f>
        <v>0</v>
      </c>
      <c r="BG153" s="212">
        <f>IF(N153="zákl. přenesená",J153,0)</f>
        <v>0</v>
      </c>
      <c r="BH153" s="212">
        <f>IF(N153="sníž. přenesená",J153,0)</f>
        <v>0</v>
      </c>
      <c r="BI153" s="212">
        <f>IF(N153="nulová",J153,0)</f>
        <v>0</v>
      </c>
      <c r="BJ153" s="23" t="s">
        <v>24</v>
      </c>
      <c r="BK153" s="212">
        <f>ROUND(I153*H153,2)</f>
        <v>0</v>
      </c>
      <c r="BL153" s="23" t="s">
        <v>229</v>
      </c>
      <c r="BM153" s="23" t="s">
        <v>1087</v>
      </c>
    </row>
    <row r="154" spans="2:65" s="12" customFormat="1" ht="13.5">
      <c r="B154" s="227"/>
      <c r="C154" s="228"/>
      <c r="D154" s="229" t="s">
        <v>408</v>
      </c>
      <c r="E154" s="230" t="s">
        <v>22</v>
      </c>
      <c r="F154" s="231" t="s">
        <v>1088</v>
      </c>
      <c r="G154" s="228"/>
      <c r="H154" s="232">
        <v>67.022000000000006</v>
      </c>
      <c r="I154" s="233"/>
      <c r="J154" s="228"/>
      <c r="K154" s="228"/>
      <c r="L154" s="234"/>
      <c r="M154" s="235"/>
      <c r="N154" s="236"/>
      <c r="O154" s="236"/>
      <c r="P154" s="236"/>
      <c r="Q154" s="236"/>
      <c r="R154" s="236"/>
      <c r="S154" s="236"/>
      <c r="T154" s="237"/>
      <c r="AT154" s="238" t="s">
        <v>408</v>
      </c>
      <c r="AU154" s="238" t="s">
        <v>84</v>
      </c>
      <c r="AV154" s="12" t="s">
        <v>84</v>
      </c>
      <c r="AW154" s="12" t="s">
        <v>39</v>
      </c>
      <c r="AX154" s="12" t="s">
        <v>24</v>
      </c>
      <c r="AY154" s="238" t="s">
        <v>165</v>
      </c>
    </row>
    <row r="155" spans="2:65" s="1" customFormat="1" ht="22.5" customHeight="1">
      <c r="B155" s="40"/>
      <c r="C155" s="201" t="s">
        <v>300</v>
      </c>
      <c r="D155" s="201" t="s">
        <v>167</v>
      </c>
      <c r="E155" s="202" t="s">
        <v>1089</v>
      </c>
      <c r="F155" s="203" t="s">
        <v>1090</v>
      </c>
      <c r="G155" s="204" t="s">
        <v>755</v>
      </c>
      <c r="H155" s="257"/>
      <c r="I155" s="206"/>
      <c r="J155" s="207">
        <f>ROUND(I155*H155,2)</f>
        <v>0</v>
      </c>
      <c r="K155" s="203" t="s">
        <v>240</v>
      </c>
      <c r="L155" s="60"/>
      <c r="M155" s="208" t="s">
        <v>22</v>
      </c>
      <c r="N155" s="209" t="s">
        <v>46</v>
      </c>
      <c r="O155" s="41"/>
      <c r="P155" s="210">
        <f>O155*H155</f>
        <v>0</v>
      </c>
      <c r="Q155" s="210">
        <v>0</v>
      </c>
      <c r="R155" s="210">
        <f>Q155*H155</f>
        <v>0</v>
      </c>
      <c r="S155" s="210">
        <v>0</v>
      </c>
      <c r="T155" s="211">
        <f>S155*H155</f>
        <v>0</v>
      </c>
      <c r="AR155" s="23" t="s">
        <v>229</v>
      </c>
      <c r="AT155" s="23" t="s">
        <v>167</v>
      </c>
      <c r="AU155" s="23" t="s">
        <v>84</v>
      </c>
      <c r="AY155" s="23" t="s">
        <v>165</v>
      </c>
      <c r="BE155" s="212">
        <f>IF(N155="základní",J155,0)</f>
        <v>0</v>
      </c>
      <c r="BF155" s="212">
        <f>IF(N155="snížená",J155,0)</f>
        <v>0</v>
      </c>
      <c r="BG155" s="212">
        <f>IF(N155="zákl. přenesená",J155,0)</f>
        <v>0</v>
      </c>
      <c r="BH155" s="212">
        <f>IF(N155="sníž. přenesená",J155,0)</f>
        <v>0</v>
      </c>
      <c r="BI155" s="212">
        <f>IF(N155="nulová",J155,0)</f>
        <v>0</v>
      </c>
      <c r="BJ155" s="23" t="s">
        <v>24</v>
      </c>
      <c r="BK155" s="212">
        <f>ROUND(I155*H155,2)</f>
        <v>0</v>
      </c>
      <c r="BL155" s="23" t="s">
        <v>229</v>
      </c>
      <c r="BM155" s="23" t="s">
        <v>1091</v>
      </c>
    </row>
    <row r="156" spans="2:65" s="11" customFormat="1" ht="29.85" customHeight="1">
      <c r="B156" s="184"/>
      <c r="C156" s="185"/>
      <c r="D156" s="198" t="s">
        <v>74</v>
      </c>
      <c r="E156" s="199" t="s">
        <v>1092</v>
      </c>
      <c r="F156" s="199" t="s">
        <v>1093</v>
      </c>
      <c r="G156" s="185"/>
      <c r="H156" s="185"/>
      <c r="I156" s="188"/>
      <c r="J156" s="200">
        <f>BK156</f>
        <v>0</v>
      </c>
      <c r="K156" s="185"/>
      <c r="L156" s="190"/>
      <c r="M156" s="191"/>
      <c r="N156" s="192"/>
      <c r="O156" s="192"/>
      <c r="P156" s="193">
        <f>SUM(P157:P165)</f>
        <v>0</v>
      </c>
      <c r="Q156" s="192"/>
      <c r="R156" s="193">
        <f>SUM(R157:R165)</f>
        <v>0.83207199999999992</v>
      </c>
      <c r="S156" s="192"/>
      <c r="T156" s="194">
        <f>SUM(T157:T165)</f>
        <v>0</v>
      </c>
      <c r="AR156" s="195" t="s">
        <v>84</v>
      </c>
      <c r="AT156" s="196" t="s">
        <v>74</v>
      </c>
      <c r="AU156" s="196" t="s">
        <v>24</v>
      </c>
      <c r="AY156" s="195" t="s">
        <v>165</v>
      </c>
      <c r="BK156" s="197">
        <f>SUM(BK157:BK165)</f>
        <v>0</v>
      </c>
    </row>
    <row r="157" spans="2:65" s="1" customFormat="1" ht="31.5" customHeight="1">
      <c r="B157" s="40"/>
      <c r="C157" s="201" t="s">
        <v>305</v>
      </c>
      <c r="D157" s="201" t="s">
        <v>167</v>
      </c>
      <c r="E157" s="202" t="s">
        <v>1094</v>
      </c>
      <c r="F157" s="203" t="s">
        <v>1095</v>
      </c>
      <c r="G157" s="204" t="s">
        <v>170</v>
      </c>
      <c r="H157" s="205">
        <v>62.4</v>
      </c>
      <c r="I157" s="206"/>
      <c r="J157" s="207">
        <f>ROUND(I157*H157,2)</f>
        <v>0</v>
      </c>
      <c r="K157" s="203" t="s">
        <v>240</v>
      </c>
      <c r="L157" s="60"/>
      <c r="M157" s="208" t="s">
        <v>22</v>
      </c>
      <c r="N157" s="209" t="s">
        <v>46</v>
      </c>
      <c r="O157" s="41"/>
      <c r="P157" s="210">
        <f>O157*H157</f>
        <v>0</v>
      </c>
      <c r="Q157" s="210">
        <v>0</v>
      </c>
      <c r="R157" s="210">
        <f>Q157*H157</f>
        <v>0</v>
      </c>
      <c r="S157" s="210">
        <v>0</v>
      </c>
      <c r="T157" s="211">
        <f>S157*H157</f>
        <v>0</v>
      </c>
      <c r="AR157" s="23" t="s">
        <v>229</v>
      </c>
      <c r="AT157" s="23" t="s">
        <v>167</v>
      </c>
      <c r="AU157" s="23" t="s">
        <v>84</v>
      </c>
      <c r="AY157" s="23" t="s">
        <v>165</v>
      </c>
      <c r="BE157" s="212">
        <f>IF(N157="základní",J157,0)</f>
        <v>0</v>
      </c>
      <c r="BF157" s="212">
        <f>IF(N157="snížená",J157,0)</f>
        <v>0</v>
      </c>
      <c r="BG157" s="212">
        <f>IF(N157="zákl. přenesená",J157,0)</f>
        <v>0</v>
      </c>
      <c r="BH157" s="212">
        <f>IF(N157="sníž. přenesená",J157,0)</f>
        <v>0</v>
      </c>
      <c r="BI157" s="212">
        <f>IF(N157="nulová",J157,0)</f>
        <v>0</v>
      </c>
      <c r="BJ157" s="23" t="s">
        <v>24</v>
      </c>
      <c r="BK157" s="212">
        <f>ROUND(I157*H157,2)</f>
        <v>0</v>
      </c>
      <c r="BL157" s="23" t="s">
        <v>229</v>
      </c>
      <c r="BM157" s="23" t="s">
        <v>1096</v>
      </c>
    </row>
    <row r="158" spans="2:65" s="12" customFormat="1" ht="13.5">
      <c r="B158" s="227"/>
      <c r="C158" s="228"/>
      <c r="D158" s="229" t="s">
        <v>408</v>
      </c>
      <c r="E158" s="230" t="s">
        <v>22</v>
      </c>
      <c r="F158" s="231" t="s">
        <v>1097</v>
      </c>
      <c r="G158" s="228"/>
      <c r="H158" s="232">
        <v>62.4</v>
      </c>
      <c r="I158" s="233"/>
      <c r="J158" s="228"/>
      <c r="K158" s="228"/>
      <c r="L158" s="234"/>
      <c r="M158" s="235"/>
      <c r="N158" s="236"/>
      <c r="O158" s="236"/>
      <c r="P158" s="236"/>
      <c r="Q158" s="236"/>
      <c r="R158" s="236"/>
      <c r="S158" s="236"/>
      <c r="T158" s="237"/>
      <c r="AT158" s="238" t="s">
        <v>408</v>
      </c>
      <c r="AU158" s="238" t="s">
        <v>84</v>
      </c>
      <c r="AV158" s="12" t="s">
        <v>84</v>
      </c>
      <c r="AW158" s="12" t="s">
        <v>39</v>
      </c>
      <c r="AX158" s="12" t="s">
        <v>24</v>
      </c>
      <c r="AY158" s="238" t="s">
        <v>165</v>
      </c>
    </row>
    <row r="159" spans="2:65" s="1" customFormat="1" ht="22.5" customHeight="1">
      <c r="B159" s="40"/>
      <c r="C159" s="213" t="s">
        <v>309</v>
      </c>
      <c r="D159" s="213" t="s">
        <v>224</v>
      </c>
      <c r="E159" s="214" t="s">
        <v>971</v>
      </c>
      <c r="F159" s="215" t="s">
        <v>972</v>
      </c>
      <c r="G159" s="216" t="s">
        <v>227</v>
      </c>
      <c r="H159" s="217">
        <v>1.9E-2</v>
      </c>
      <c r="I159" s="218"/>
      <c r="J159" s="219">
        <f>ROUND(I159*H159,2)</f>
        <v>0</v>
      </c>
      <c r="K159" s="215" t="s">
        <v>240</v>
      </c>
      <c r="L159" s="220"/>
      <c r="M159" s="221" t="s">
        <v>22</v>
      </c>
      <c r="N159" s="222" t="s">
        <v>46</v>
      </c>
      <c r="O159" s="41"/>
      <c r="P159" s="210">
        <f>O159*H159</f>
        <v>0</v>
      </c>
      <c r="Q159" s="210">
        <v>1</v>
      </c>
      <c r="R159" s="210">
        <f>Q159*H159</f>
        <v>1.9E-2</v>
      </c>
      <c r="S159" s="210">
        <v>0</v>
      </c>
      <c r="T159" s="211">
        <f>S159*H159</f>
        <v>0</v>
      </c>
      <c r="AR159" s="23" t="s">
        <v>296</v>
      </c>
      <c r="AT159" s="23" t="s">
        <v>224</v>
      </c>
      <c r="AU159" s="23" t="s">
        <v>84</v>
      </c>
      <c r="AY159" s="23" t="s">
        <v>165</v>
      </c>
      <c r="BE159" s="212">
        <f>IF(N159="základní",J159,0)</f>
        <v>0</v>
      </c>
      <c r="BF159" s="212">
        <f>IF(N159="snížená",J159,0)</f>
        <v>0</v>
      </c>
      <c r="BG159" s="212">
        <f>IF(N159="zákl. přenesená",J159,0)</f>
        <v>0</v>
      </c>
      <c r="BH159" s="212">
        <f>IF(N159="sníž. přenesená",J159,0)</f>
        <v>0</v>
      </c>
      <c r="BI159" s="212">
        <f>IF(N159="nulová",J159,0)</f>
        <v>0</v>
      </c>
      <c r="BJ159" s="23" t="s">
        <v>24</v>
      </c>
      <c r="BK159" s="212">
        <f>ROUND(I159*H159,2)</f>
        <v>0</v>
      </c>
      <c r="BL159" s="23" t="s">
        <v>229</v>
      </c>
      <c r="BM159" s="23" t="s">
        <v>1098</v>
      </c>
    </row>
    <row r="160" spans="2:65" s="12" customFormat="1" ht="13.5">
      <c r="B160" s="227"/>
      <c r="C160" s="228"/>
      <c r="D160" s="229" t="s">
        <v>408</v>
      </c>
      <c r="E160" s="230" t="s">
        <v>22</v>
      </c>
      <c r="F160" s="231" t="s">
        <v>1099</v>
      </c>
      <c r="G160" s="228"/>
      <c r="H160" s="232">
        <v>1.9E-2</v>
      </c>
      <c r="I160" s="233"/>
      <c r="J160" s="228"/>
      <c r="K160" s="228"/>
      <c r="L160" s="234"/>
      <c r="M160" s="235"/>
      <c r="N160" s="236"/>
      <c r="O160" s="236"/>
      <c r="P160" s="236"/>
      <c r="Q160" s="236"/>
      <c r="R160" s="236"/>
      <c r="S160" s="236"/>
      <c r="T160" s="237"/>
      <c r="AT160" s="238" t="s">
        <v>408</v>
      </c>
      <c r="AU160" s="238" t="s">
        <v>84</v>
      </c>
      <c r="AV160" s="12" t="s">
        <v>84</v>
      </c>
      <c r="AW160" s="12" t="s">
        <v>39</v>
      </c>
      <c r="AX160" s="12" t="s">
        <v>24</v>
      </c>
      <c r="AY160" s="238" t="s">
        <v>165</v>
      </c>
    </row>
    <row r="161" spans="2:65" s="1" customFormat="1" ht="22.5" customHeight="1">
      <c r="B161" s="40"/>
      <c r="C161" s="201" t="s">
        <v>313</v>
      </c>
      <c r="D161" s="201" t="s">
        <v>167</v>
      </c>
      <c r="E161" s="202" t="s">
        <v>1100</v>
      </c>
      <c r="F161" s="203" t="s">
        <v>1101</v>
      </c>
      <c r="G161" s="204" t="s">
        <v>170</v>
      </c>
      <c r="H161" s="205">
        <v>124.8</v>
      </c>
      <c r="I161" s="206"/>
      <c r="J161" s="207">
        <f>ROUND(I161*H161,2)</f>
        <v>0</v>
      </c>
      <c r="K161" s="203" t="s">
        <v>240</v>
      </c>
      <c r="L161" s="60"/>
      <c r="M161" s="208" t="s">
        <v>22</v>
      </c>
      <c r="N161" s="209" t="s">
        <v>46</v>
      </c>
      <c r="O161" s="41"/>
      <c r="P161" s="210">
        <f>O161*H161</f>
        <v>0</v>
      </c>
      <c r="Q161" s="210">
        <v>8.8000000000000003E-4</v>
      </c>
      <c r="R161" s="210">
        <f>Q161*H161</f>
        <v>0.109824</v>
      </c>
      <c r="S161" s="210">
        <v>0</v>
      </c>
      <c r="T161" s="211">
        <f>S161*H161</f>
        <v>0</v>
      </c>
      <c r="AR161" s="23" t="s">
        <v>229</v>
      </c>
      <c r="AT161" s="23" t="s">
        <v>167</v>
      </c>
      <c r="AU161" s="23" t="s">
        <v>84</v>
      </c>
      <c r="AY161" s="23" t="s">
        <v>165</v>
      </c>
      <c r="BE161" s="212">
        <f>IF(N161="základní",J161,0)</f>
        <v>0</v>
      </c>
      <c r="BF161" s="212">
        <f>IF(N161="snížená",J161,0)</f>
        <v>0</v>
      </c>
      <c r="BG161" s="212">
        <f>IF(N161="zákl. přenesená",J161,0)</f>
        <v>0</v>
      </c>
      <c r="BH161" s="212">
        <f>IF(N161="sníž. přenesená",J161,0)</f>
        <v>0</v>
      </c>
      <c r="BI161" s="212">
        <f>IF(N161="nulová",J161,0)</f>
        <v>0</v>
      </c>
      <c r="BJ161" s="23" t="s">
        <v>24</v>
      </c>
      <c r="BK161" s="212">
        <f>ROUND(I161*H161,2)</f>
        <v>0</v>
      </c>
      <c r="BL161" s="23" t="s">
        <v>229</v>
      </c>
      <c r="BM161" s="23" t="s">
        <v>1102</v>
      </c>
    </row>
    <row r="162" spans="2:65" s="12" customFormat="1" ht="13.5">
      <c r="B162" s="227"/>
      <c r="C162" s="228"/>
      <c r="D162" s="229" t="s">
        <v>408</v>
      </c>
      <c r="E162" s="230" t="s">
        <v>22</v>
      </c>
      <c r="F162" s="231" t="s">
        <v>1103</v>
      </c>
      <c r="G162" s="228"/>
      <c r="H162" s="232">
        <v>124.8</v>
      </c>
      <c r="I162" s="233"/>
      <c r="J162" s="228"/>
      <c r="K162" s="228"/>
      <c r="L162" s="234"/>
      <c r="M162" s="235"/>
      <c r="N162" s="236"/>
      <c r="O162" s="236"/>
      <c r="P162" s="236"/>
      <c r="Q162" s="236"/>
      <c r="R162" s="236"/>
      <c r="S162" s="236"/>
      <c r="T162" s="237"/>
      <c r="AT162" s="238" t="s">
        <v>408</v>
      </c>
      <c r="AU162" s="238" t="s">
        <v>84</v>
      </c>
      <c r="AV162" s="12" t="s">
        <v>84</v>
      </c>
      <c r="AW162" s="12" t="s">
        <v>39</v>
      </c>
      <c r="AX162" s="12" t="s">
        <v>24</v>
      </c>
      <c r="AY162" s="238" t="s">
        <v>165</v>
      </c>
    </row>
    <row r="163" spans="2:65" s="1" customFormat="1" ht="22.5" customHeight="1">
      <c r="B163" s="40"/>
      <c r="C163" s="213" t="s">
        <v>317</v>
      </c>
      <c r="D163" s="213" t="s">
        <v>224</v>
      </c>
      <c r="E163" s="214" t="s">
        <v>1104</v>
      </c>
      <c r="F163" s="215" t="s">
        <v>1105</v>
      </c>
      <c r="G163" s="216" t="s">
        <v>170</v>
      </c>
      <c r="H163" s="217">
        <v>143.52000000000001</v>
      </c>
      <c r="I163" s="218"/>
      <c r="J163" s="219">
        <f>ROUND(I163*H163,2)</f>
        <v>0</v>
      </c>
      <c r="K163" s="215" t="s">
        <v>240</v>
      </c>
      <c r="L163" s="220"/>
      <c r="M163" s="221" t="s">
        <v>22</v>
      </c>
      <c r="N163" s="222" t="s">
        <v>46</v>
      </c>
      <c r="O163" s="41"/>
      <c r="P163" s="210">
        <f>O163*H163</f>
        <v>0</v>
      </c>
      <c r="Q163" s="210">
        <v>4.8999999999999998E-3</v>
      </c>
      <c r="R163" s="210">
        <f>Q163*H163</f>
        <v>0.70324799999999998</v>
      </c>
      <c r="S163" s="210">
        <v>0</v>
      </c>
      <c r="T163" s="211">
        <f>S163*H163</f>
        <v>0</v>
      </c>
      <c r="AR163" s="23" t="s">
        <v>296</v>
      </c>
      <c r="AT163" s="23" t="s">
        <v>224</v>
      </c>
      <c r="AU163" s="23" t="s">
        <v>84</v>
      </c>
      <c r="AY163" s="23" t="s">
        <v>165</v>
      </c>
      <c r="BE163" s="212">
        <f>IF(N163="základní",J163,0)</f>
        <v>0</v>
      </c>
      <c r="BF163" s="212">
        <f>IF(N163="snížená",J163,0)</f>
        <v>0</v>
      </c>
      <c r="BG163" s="212">
        <f>IF(N163="zákl. přenesená",J163,0)</f>
        <v>0</v>
      </c>
      <c r="BH163" s="212">
        <f>IF(N163="sníž. přenesená",J163,0)</f>
        <v>0</v>
      </c>
      <c r="BI163" s="212">
        <f>IF(N163="nulová",J163,0)</f>
        <v>0</v>
      </c>
      <c r="BJ163" s="23" t="s">
        <v>24</v>
      </c>
      <c r="BK163" s="212">
        <f>ROUND(I163*H163,2)</f>
        <v>0</v>
      </c>
      <c r="BL163" s="23" t="s">
        <v>229</v>
      </c>
      <c r="BM163" s="23" t="s">
        <v>1106</v>
      </c>
    </row>
    <row r="164" spans="2:65" s="12" customFormat="1" ht="13.5">
      <c r="B164" s="227"/>
      <c r="C164" s="228"/>
      <c r="D164" s="229" t="s">
        <v>408</v>
      </c>
      <c r="E164" s="230" t="s">
        <v>22</v>
      </c>
      <c r="F164" s="231" t="s">
        <v>1107</v>
      </c>
      <c r="G164" s="228"/>
      <c r="H164" s="232">
        <v>143.52000000000001</v>
      </c>
      <c r="I164" s="233"/>
      <c r="J164" s="228"/>
      <c r="K164" s="228"/>
      <c r="L164" s="234"/>
      <c r="M164" s="235"/>
      <c r="N164" s="236"/>
      <c r="O164" s="236"/>
      <c r="P164" s="236"/>
      <c r="Q164" s="236"/>
      <c r="R164" s="236"/>
      <c r="S164" s="236"/>
      <c r="T164" s="237"/>
      <c r="AT164" s="238" t="s">
        <v>408</v>
      </c>
      <c r="AU164" s="238" t="s">
        <v>84</v>
      </c>
      <c r="AV164" s="12" t="s">
        <v>84</v>
      </c>
      <c r="AW164" s="12" t="s">
        <v>39</v>
      </c>
      <c r="AX164" s="12" t="s">
        <v>24</v>
      </c>
      <c r="AY164" s="238" t="s">
        <v>165</v>
      </c>
    </row>
    <row r="165" spans="2:65" s="1" customFormat="1" ht="22.5" customHeight="1">
      <c r="B165" s="40"/>
      <c r="C165" s="201" t="s">
        <v>321</v>
      </c>
      <c r="D165" s="201" t="s">
        <v>167</v>
      </c>
      <c r="E165" s="202" t="s">
        <v>1108</v>
      </c>
      <c r="F165" s="203" t="s">
        <v>1109</v>
      </c>
      <c r="G165" s="204" t="s">
        <v>755</v>
      </c>
      <c r="H165" s="257"/>
      <c r="I165" s="206"/>
      <c r="J165" s="207">
        <f>ROUND(I165*H165,2)</f>
        <v>0</v>
      </c>
      <c r="K165" s="203" t="s">
        <v>240</v>
      </c>
      <c r="L165" s="60"/>
      <c r="M165" s="208" t="s">
        <v>22</v>
      </c>
      <c r="N165" s="209" t="s">
        <v>46</v>
      </c>
      <c r="O165" s="41"/>
      <c r="P165" s="210">
        <f>O165*H165</f>
        <v>0</v>
      </c>
      <c r="Q165" s="210">
        <v>0</v>
      </c>
      <c r="R165" s="210">
        <f>Q165*H165</f>
        <v>0</v>
      </c>
      <c r="S165" s="210">
        <v>0</v>
      </c>
      <c r="T165" s="211">
        <f>S165*H165</f>
        <v>0</v>
      </c>
      <c r="AR165" s="23" t="s">
        <v>229</v>
      </c>
      <c r="AT165" s="23" t="s">
        <v>167</v>
      </c>
      <c r="AU165" s="23" t="s">
        <v>84</v>
      </c>
      <c r="AY165" s="23" t="s">
        <v>165</v>
      </c>
      <c r="BE165" s="212">
        <f>IF(N165="základní",J165,0)</f>
        <v>0</v>
      </c>
      <c r="BF165" s="212">
        <f>IF(N165="snížená",J165,0)</f>
        <v>0</v>
      </c>
      <c r="BG165" s="212">
        <f>IF(N165="zákl. přenesená",J165,0)</f>
        <v>0</v>
      </c>
      <c r="BH165" s="212">
        <f>IF(N165="sníž. přenesená",J165,0)</f>
        <v>0</v>
      </c>
      <c r="BI165" s="212">
        <f>IF(N165="nulová",J165,0)</f>
        <v>0</v>
      </c>
      <c r="BJ165" s="23" t="s">
        <v>24</v>
      </c>
      <c r="BK165" s="212">
        <f>ROUND(I165*H165,2)</f>
        <v>0</v>
      </c>
      <c r="BL165" s="23" t="s">
        <v>229</v>
      </c>
      <c r="BM165" s="23" t="s">
        <v>1110</v>
      </c>
    </row>
    <row r="166" spans="2:65" s="11" customFormat="1" ht="29.85" customHeight="1">
      <c r="B166" s="184"/>
      <c r="C166" s="185"/>
      <c r="D166" s="198" t="s">
        <v>74</v>
      </c>
      <c r="E166" s="199" t="s">
        <v>678</v>
      </c>
      <c r="F166" s="199" t="s">
        <v>679</v>
      </c>
      <c r="G166" s="185"/>
      <c r="H166" s="185"/>
      <c r="I166" s="188"/>
      <c r="J166" s="200">
        <f>BK166</f>
        <v>0</v>
      </c>
      <c r="K166" s="185"/>
      <c r="L166" s="190"/>
      <c r="M166" s="191"/>
      <c r="N166" s="192"/>
      <c r="O166" s="192"/>
      <c r="P166" s="193">
        <f>SUM(P167:P178)</f>
        <v>0</v>
      </c>
      <c r="Q166" s="192"/>
      <c r="R166" s="193">
        <f>SUM(R167:R178)</f>
        <v>0.11008400000000002</v>
      </c>
      <c r="S166" s="192"/>
      <c r="T166" s="194">
        <f>SUM(T167:T178)</f>
        <v>0</v>
      </c>
      <c r="AR166" s="195" t="s">
        <v>84</v>
      </c>
      <c r="AT166" s="196" t="s">
        <v>74</v>
      </c>
      <c r="AU166" s="196" t="s">
        <v>24</v>
      </c>
      <c r="AY166" s="195" t="s">
        <v>165</v>
      </c>
      <c r="BK166" s="197">
        <f>SUM(BK167:BK178)</f>
        <v>0</v>
      </c>
    </row>
    <row r="167" spans="2:65" s="1" customFormat="1" ht="22.5" customHeight="1">
      <c r="B167" s="40"/>
      <c r="C167" s="201" t="s">
        <v>326</v>
      </c>
      <c r="D167" s="201" t="s">
        <v>167</v>
      </c>
      <c r="E167" s="202" t="s">
        <v>1111</v>
      </c>
      <c r="F167" s="203" t="s">
        <v>1112</v>
      </c>
      <c r="G167" s="204" t="s">
        <v>190</v>
      </c>
      <c r="H167" s="205">
        <v>9.1999999999999993</v>
      </c>
      <c r="I167" s="206"/>
      <c r="J167" s="207">
        <f>ROUND(I167*H167,2)</f>
        <v>0</v>
      </c>
      <c r="K167" s="203" t="s">
        <v>240</v>
      </c>
      <c r="L167" s="60"/>
      <c r="M167" s="208" t="s">
        <v>22</v>
      </c>
      <c r="N167" s="209" t="s">
        <v>46</v>
      </c>
      <c r="O167" s="41"/>
      <c r="P167" s="210">
        <f>O167*H167</f>
        <v>0</v>
      </c>
      <c r="Q167" s="210">
        <v>1.7600000000000001E-3</v>
      </c>
      <c r="R167" s="210">
        <f>Q167*H167</f>
        <v>1.6191999999999998E-2</v>
      </c>
      <c r="S167" s="210">
        <v>0</v>
      </c>
      <c r="T167" s="211">
        <f>S167*H167</f>
        <v>0</v>
      </c>
      <c r="AR167" s="23" t="s">
        <v>229</v>
      </c>
      <c r="AT167" s="23" t="s">
        <v>167</v>
      </c>
      <c r="AU167" s="23" t="s">
        <v>84</v>
      </c>
      <c r="AY167" s="23" t="s">
        <v>165</v>
      </c>
      <c r="BE167" s="212">
        <f>IF(N167="základní",J167,0)</f>
        <v>0</v>
      </c>
      <c r="BF167" s="212">
        <f>IF(N167="snížená",J167,0)</f>
        <v>0</v>
      </c>
      <c r="BG167" s="212">
        <f>IF(N167="zákl. přenesená",J167,0)</f>
        <v>0</v>
      </c>
      <c r="BH167" s="212">
        <f>IF(N167="sníž. přenesená",J167,0)</f>
        <v>0</v>
      </c>
      <c r="BI167" s="212">
        <f>IF(N167="nulová",J167,0)</f>
        <v>0</v>
      </c>
      <c r="BJ167" s="23" t="s">
        <v>24</v>
      </c>
      <c r="BK167" s="212">
        <f>ROUND(I167*H167,2)</f>
        <v>0</v>
      </c>
      <c r="BL167" s="23" t="s">
        <v>229</v>
      </c>
      <c r="BM167" s="23" t="s">
        <v>1113</v>
      </c>
    </row>
    <row r="168" spans="2:65" s="12" customFormat="1" ht="13.5">
      <c r="B168" s="227"/>
      <c r="C168" s="228"/>
      <c r="D168" s="229" t="s">
        <v>408</v>
      </c>
      <c r="E168" s="230" t="s">
        <v>22</v>
      </c>
      <c r="F168" s="231" t="s">
        <v>1114</v>
      </c>
      <c r="G168" s="228"/>
      <c r="H168" s="232">
        <v>9.1999999999999993</v>
      </c>
      <c r="I168" s="233"/>
      <c r="J168" s="228"/>
      <c r="K168" s="228"/>
      <c r="L168" s="234"/>
      <c r="M168" s="235"/>
      <c r="N168" s="236"/>
      <c r="O168" s="236"/>
      <c r="P168" s="236"/>
      <c r="Q168" s="236"/>
      <c r="R168" s="236"/>
      <c r="S168" s="236"/>
      <c r="T168" s="237"/>
      <c r="AT168" s="238" t="s">
        <v>408</v>
      </c>
      <c r="AU168" s="238" t="s">
        <v>84</v>
      </c>
      <c r="AV168" s="12" t="s">
        <v>84</v>
      </c>
      <c r="AW168" s="12" t="s">
        <v>39</v>
      </c>
      <c r="AX168" s="12" t="s">
        <v>24</v>
      </c>
      <c r="AY168" s="238" t="s">
        <v>165</v>
      </c>
    </row>
    <row r="169" spans="2:65" s="1" customFormat="1" ht="22.5" customHeight="1">
      <c r="B169" s="40"/>
      <c r="C169" s="201" t="s">
        <v>330</v>
      </c>
      <c r="D169" s="201" t="s">
        <v>167</v>
      </c>
      <c r="E169" s="202" t="s">
        <v>1115</v>
      </c>
      <c r="F169" s="203" t="s">
        <v>1116</v>
      </c>
      <c r="G169" s="204" t="s">
        <v>190</v>
      </c>
      <c r="H169" s="205">
        <v>9.1999999999999993</v>
      </c>
      <c r="I169" s="206"/>
      <c r="J169" s="207">
        <f>ROUND(I169*H169,2)</f>
        <v>0</v>
      </c>
      <c r="K169" s="203" t="s">
        <v>240</v>
      </c>
      <c r="L169" s="60"/>
      <c r="M169" s="208" t="s">
        <v>22</v>
      </c>
      <c r="N169" s="209" t="s">
        <v>46</v>
      </c>
      <c r="O169" s="41"/>
      <c r="P169" s="210">
        <f>O169*H169</f>
        <v>0</v>
      </c>
      <c r="Q169" s="210">
        <v>2.96E-3</v>
      </c>
      <c r="R169" s="210">
        <f>Q169*H169</f>
        <v>2.7231999999999996E-2</v>
      </c>
      <c r="S169" s="210">
        <v>0</v>
      </c>
      <c r="T169" s="211">
        <f>S169*H169</f>
        <v>0</v>
      </c>
      <c r="AR169" s="23" t="s">
        <v>229</v>
      </c>
      <c r="AT169" s="23" t="s">
        <v>167</v>
      </c>
      <c r="AU169" s="23" t="s">
        <v>84</v>
      </c>
      <c r="AY169" s="23" t="s">
        <v>165</v>
      </c>
      <c r="BE169" s="212">
        <f>IF(N169="základní",J169,0)</f>
        <v>0</v>
      </c>
      <c r="BF169" s="212">
        <f>IF(N169="snížená",J169,0)</f>
        <v>0</v>
      </c>
      <c r="BG169" s="212">
        <f>IF(N169="zákl. přenesená",J169,0)</f>
        <v>0</v>
      </c>
      <c r="BH169" s="212">
        <f>IF(N169="sníž. přenesená",J169,0)</f>
        <v>0</v>
      </c>
      <c r="BI169" s="212">
        <f>IF(N169="nulová",J169,0)</f>
        <v>0</v>
      </c>
      <c r="BJ169" s="23" t="s">
        <v>24</v>
      </c>
      <c r="BK169" s="212">
        <f>ROUND(I169*H169,2)</f>
        <v>0</v>
      </c>
      <c r="BL169" s="23" t="s">
        <v>229</v>
      </c>
      <c r="BM169" s="23" t="s">
        <v>1117</v>
      </c>
    </row>
    <row r="170" spans="2:65" s="12" customFormat="1" ht="13.5">
      <c r="B170" s="227"/>
      <c r="C170" s="228"/>
      <c r="D170" s="229" t="s">
        <v>408</v>
      </c>
      <c r="E170" s="230" t="s">
        <v>22</v>
      </c>
      <c r="F170" s="231" t="s">
        <v>1118</v>
      </c>
      <c r="G170" s="228"/>
      <c r="H170" s="232">
        <v>9.1999999999999993</v>
      </c>
      <c r="I170" s="233"/>
      <c r="J170" s="228"/>
      <c r="K170" s="228"/>
      <c r="L170" s="234"/>
      <c r="M170" s="235"/>
      <c r="N170" s="236"/>
      <c r="O170" s="236"/>
      <c r="P170" s="236"/>
      <c r="Q170" s="236"/>
      <c r="R170" s="236"/>
      <c r="S170" s="236"/>
      <c r="T170" s="237"/>
      <c r="AT170" s="238" t="s">
        <v>408</v>
      </c>
      <c r="AU170" s="238" t="s">
        <v>84</v>
      </c>
      <c r="AV170" s="12" t="s">
        <v>84</v>
      </c>
      <c r="AW170" s="12" t="s">
        <v>39</v>
      </c>
      <c r="AX170" s="12" t="s">
        <v>24</v>
      </c>
      <c r="AY170" s="238" t="s">
        <v>165</v>
      </c>
    </row>
    <row r="171" spans="2:65" s="1" customFormat="1" ht="31.5" customHeight="1">
      <c r="B171" s="40"/>
      <c r="C171" s="201" t="s">
        <v>335</v>
      </c>
      <c r="D171" s="201" t="s">
        <v>167</v>
      </c>
      <c r="E171" s="202" t="s">
        <v>1119</v>
      </c>
      <c r="F171" s="203" t="s">
        <v>1120</v>
      </c>
      <c r="G171" s="204" t="s">
        <v>190</v>
      </c>
      <c r="H171" s="205">
        <v>21.8</v>
      </c>
      <c r="I171" s="206"/>
      <c r="J171" s="207">
        <f>ROUND(I171*H171,2)</f>
        <v>0</v>
      </c>
      <c r="K171" s="203" t="s">
        <v>240</v>
      </c>
      <c r="L171" s="60"/>
      <c r="M171" s="208" t="s">
        <v>22</v>
      </c>
      <c r="N171" s="209" t="s">
        <v>46</v>
      </c>
      <c r="O171" s="41"/>
      <c r="P171" s="210">
        <f>O171*H171</f>
        <v>0</v>
      </c>
      <c r="Q171" s="210">
        <v>2.2200000000000002E-3</v>
      </c>
      <c r="R171" s="210">
        <f>Q171*H171</f>
        <v>4.8396000000000008E-2</v>
      </c>
      <c r="S171" s="210">
        <v>0</v>
      </c>
      <c r="T171" s="211">
        <f>S171*H171</f>
        <v>0</v>
      </c>
      <c r="AR171" s="23" t="s">
        <v>229</v>
      </c>
      <c r="AT171" s="23" t="s">
        <v>167</v>
      </c>
      <c r="AU171" s="23" t="s">
        <v>84</v>
      </c>
      <c r="AY171" s="23" t="s">
        <v>165</v>
      </c>
      <c r="BE171" s="212">
        <f>IF(N171="základní",J171,0)</f>
        <v>0</v>
      </c>
      <c r="BF171" s="212">
        <f>IF(N171="snížená",J171,0)</f>
        <v>0</v>
      </c>
      <c r="BG171" s="212">
        <f>IF(N171="zákl. přenesená",J171,0)</f>
        <v>0</v>
      </c>
      <c r="BH171" s="212">
        <f>IF(N171="sníž. přenesená",J171,0)</f>
        <v>0</v>
      </c>
      <c r="BI171" s="212">
        <f>IF(N171="nulová",J171,0)</f>
        <v>0</v>
      </c>
      <c r="BJ171" s="23" t="s">
        <v>24</v>
      </c>
      <c r="BK171" s="212">
        <f>ROUND(I171*H171,2)</f>
        <v>0</v>
      </c>
      <c r="BL171" s="23" t="s">
        <v>229</v>
      </c>
      <c r="BM171" s="23" t="s">
        <v>1121</v>
      </c>
    </row>
    <row r="172" spans="2:65" s="12" customFormat="1" ht="13.5">
      <c r="B172" s="227"/>
      <c r="C172" s="228"/>
      <c r="D172" s="229" t="s">
        <v>408</v>
      </c>
      <c r="E172" s="230" t="s">
        <v>22</v>
      </c>
      <c r="F172" s="231" t="s">
        <v>1122</v>
      </c>
      <c r="G172" s="228"/>
      <c r="H172" s="232">
        <v>21.8</v>
      </c>
      <c r="I172" s="233"/>
      <c r="J172" s="228"/>
      <c r="K172" s="228"/>
      <c r="L172" s="234"/>
      <c r="M172" s="235"/>
      <c r="N172" s="236"/>
      <c r="O172" s="236"/>
      <c r="P172" s="236"/>
      <c r="Q172" s="236"/>
      <c r="R172" s="236"/>
      <c r="S172" s="236"/>
      <c r="T172" s="237"/>
      <c r="AT172" s="238" t="s">
        <v>408</v>
      </c>
      <c r="AU172" s="238" t="s">
        <v>84</v>
      </c>
      <c r="AV172" s="12" t="s">
        <v>84</v>
      </c>
      <c r="AW172" s="12" t="s">
        <v>39</v>
      </c>
      <c r="AX172" s="12" t="s">
        <v>24</v>
      </c>
      <c r="AY172" s="238" t="s">
        <v>165</v>
      </c>
    </row>
    <row r="173" spans="2:65" s="1" customFormat="1" ht="22.5" customHeight="1">
      <c r="B173" s="40"/>
      <c r="C173" s="201" t="s">
        <v>339</v>
      </c>
      <c r="D173" s="201" t="s">
        <v>167</v>
      </c>
      <c r="E173" s="202" t="s">
        <v>1123</v>
      </c>
      <c r="F173" s="203" t="s">
        <v>1124</v>
      </c>
      <c r="G173" s="204" t="s">
        <v>190</v>
      </c>
      <c r="H173" s="205">
        <v>9.1999999999999993</v>
      </c>
      <c r="I173" s="206"/>
      <c r="J173" s="207">
        <f>ROUND(I173*H173,2)</f>
        <v>0</v>
      </c>
      <c r="K173" s="203" t="s">
        <v>240</v>
      </c>
      <c r="L173" s="60"/>
      <c r="M173" s="208" t="s">
        <v>22</v>
      </c>
      <c r="N173" s="209" t="s">
        <v>46</v>
      </c>
      <c r="O173" s="41"/>
      <c r="P173" s="210">
        <f>O173*H173</f>
        <v>0</v>
      </c>
      <c r="Q173" s="210">
        <v>1.3699999999999999E-3</v>
      </c>
      <c r="R173" s="210">
        <f>Q173*H173</f>
        <v>1.2603999999999999E-2</v>
      </c>
      <c r="S173" s="210">
        <v>0</v>
      </c>
      <c r="T173" s="211">
        <f>S173*H173</f>
        <v>0</v>
      </c>
      <c r="AR173" s="23" t="s">
        <v>229</v>
      </c>
      <c r="AT173" s="23" t="s">
        <v>167</v>
      </c>
      <c r="AU173" s="23" t="s">
        <v>84</v>
      </c>
      <c r="AY173" s="23" t="s">
        <v>165</v>
      </c>
      <c r="BE173" s="212">
        <f>IF(N173="základní",J173,0)</f>
        <v>0</v>
      </c>
      <c r="BF173" s="212">
        <f>IF(N173="snížená",J173,0)</f>
        <v>0</v>
      </c>
      <c r="BG173" s="212">
        <f>IF(N173="zákl. přenesená",J173,0)</f>
        <v>0</v>
      </c>
      <c r="BH173" s="212">
        <f>IF(N173="sníž. přenesená",J173,0)</f>
        <v>0</v>
      </c>
      <c r="BI173" s="212">
        <f>IF(N173="nulová",J173,0)</f>
        <v>0</v>
      </c>
      <c r="BJ173" s="23" t="s">
        <v>24</v>
      </c>
      <c r="BK173" s="212">
        <f>ROUND(I173*H173,2)</f>
        <v>0</v>
      </c>
      <c r="BL173" s="23" t="s">
        <v>229</v>
      </c>
      <c r="BM173" s="23" t="s">
        <v>1125</v>
      </c>
    </row>
    <row r="174" spans="2:65" s="12" customFormat="1" ht="13.5">
      <c r="B174" s="227"/>
      <c r="C174" s="228"/>
      <c r="D174" s="229" t="s">
        <v>408</v>
      </c>
      <c r="E174" s="230" t="s">
        <v>22</v>
      </c>
      <c r="F174" s="231" t="s">
        <v>1126</v>
      </c>
      <c r="G174" s="228"/>
      <c r="H174" s="232">
        <v>9.1999999999999993</v>
      </c>
      <c r="I174" s="233"/>
      <c r="J174" s="228"/>
      <c r="K174" s="228"/>
      <c r="L174" s="234"/>
      <c r="M174" s="235"/>
      <c r="N174" s="236"/>
      <c r="O174" s="236"/>
      <c r="P174" s="236"/>
      <c r="Q174" s="236"/>
      <c r="R174" s="236"/>
      <c r="S174" s="236"/>
      <c r="T174" s="237"/>
      <c r="AT174" s="238" t="s">
        <v>408</v>
      </c>
      <c r="AU174" s="238" t="s">
        <v>84</v>
      </c>
      <c r="AV174" s="12" t="s">
        <v>84</v>
      </c>
      <c r="AW174" s="12" t="s">
        <v>39</v>
      </c>
      <c r="AX174" s="12" t="s">
        <v>24</v>
      </c>
      <c r="AY174" s="238" t="s">
        <v>165</v>
      </c>
    </row>
    <row r="175" spans="2:65" s="1" customFormat="1" ht="22.5" customHeight="1">
      <c r="B175" s="40"/>
      <c r="C175" s="201" t="s">
        <v>343</v>
      </c>
      <c r="D175" s="201" t="s">
        <v>167</v>
      </c>
      <c r="E175" s="202" t="s">
        <v>1127</v>
      </c>
      <c r="F175" s="203" t="s">
        <v>1128</v>
      </c>
      <c r="G175" s="204" t="s">
        <v>333</v>
      </c>
      <c r="H175" s="205">
        <v>1</v>
      </c>
      <c r="I175" s="206"/>
      <c r="J175" s="207">
        <f>ROUND(I175*H175,2)</f>
        <v>0</v>
      </c>
      <c r="K175" s="203" t="s">
        <v>240</v>
      </c>
      <c r="L175" s="60"/>
      <c r="M175" s="208" t="s">
        <v>22</v>
      </c>
      <c r="N175" s="209" t="s">
        <v>46</v>
      </c>
      <c r="O175" s="41"/>
      <c r="P175" s="210">
        <f>O175*H175</f>
        <v>0</v>
      </c>
      <c r="Q175" s="210">
        <v>2.0000000000000001E-4</v>
      </c>
      <c r="R175" s="210">
        <f>Q175*H175</f>
        <v>2.0000000000000001E-4</v>
      </c>
      <c r="S175" s="210">
        <v>0</v>
      </c>
      <c r="T175" s="211">
        <f>S175*H175</f>
        <v>0</v>
      </c>
      <c r="AR175" s="23" t="s">
        <v>229</v>
      </c>
      <c r="AT175" s="23" t="s">
        <v>167</v>
      </c>
      <c r="AU175" s="23" t="s">
        <v>84</v>
      </c>
      <c r="AY175" s="23" t="s">
        <v>165</v>
      </c>
      <c r="BE175" s="212">
        <f>IF(N175="základní",J175,0)</f>
        <v>0</v>
      </c>
      <c r="BF175" s="212">
        <f>IF(N175="snížená",J175,0)</f>
        <v>0</v>
      </c>
      <c r="BG175" s="212">
        <f>IF(N175="zákl. přenesená",J175,0)</f>
        <v>0</v>
      </c>
      <c r="BH175" s="212">
        <f>IF(N175="sníž. přenesená",J175,0)</f>
        <v>0</v>
      </c>
      <c r="BI175" s="212">
        <f>IF(N175="nulová",J175,0)</f>
        <v>0</v>
      </c>
      <c r="BJ175" s="23" t="s">
        <v>24</v>
      </c>
      <c r="BK175" s="212">
        <f>ROUND(I175*H175,2)</f>
        <v>0</v>
      </c>
      <c r="BL175" s="23" t="s">
        <v>229</v>
      </c>
      <c r="BM175" s="23" t="s">
        <v>1129</v>
      </c>
    </row>
    <row r="176" spans="2:65" s="1" customFormat="1" ht="31.5" customHeight="1">
      <c r="B176" s="40"/>
      <c r="C176" s="201" t="s">
        <v>347</v>
      </c>
      <c r="D176" s="201" t="s">
        <v>167</v>
      </c>
      <c r="E176" s="202" t="s">
        <v>1130</v>
      </c>
      <c r="F176" s="203" t="s">
        <v>1131</v>
      </c>
      <c r="G176" s="204" t="s">
        <v>190</v>
      </c>
      <c r="H176" s="205">
        <v>3</v>
      </c>
      <c r="I176" s="206"/>
      <c r="J176" s="207">
        <f>ROUND(I176*H176,2)</f>
        <v>0</v>
      </c>
      <c r="K176" s="203" t="s">
        <v>240</v>
      </c>
      <c r="L176" s="60"/>
      <c r="M176" s="208" t="s">
        <v>22</v>
      </c>
      <c r="N176" s="209" t="s">
        <v>46</v>
      </c>
      <c r="O176" s="41"/>
      <c r="P176" s="210">
        <f>O176*H176</f>
        <v>0</v>
      </c>
      <c r="Q176" s="210">
        <v>1.82E-3</v>
      </c>
      <c r="R176" s="210">
        <f>Q176*H176</f>
        <v>5.4599999999999996E-3</v>
      </c>
      <c r="S176" s="210">
        <v>0</v>
      </c>
      <c r="T176" s="211">
        <f>S176*H176</f>
        <v>0</v>
      </c>
      <c r="AR176" s="23" t="s">
        <v>229</v>
      </c>
      <c r="AT176" s="23" t="s">
        <v>167</v>
      </c>
      <c r="AU176" s="23" t="s">
        <v>84</v>
      </c>
      <c r="AY176" s="23" t="s">
        <v>165</v>
      </c>
      <c r="BE176" s="212">
        <f>IF(N176="základní",J176,0)</f>
        <v>0</v>
      </c>
      <c r="BF176" s="212">
        <f>IF(N176="snížená",J176,0)</f>
        <v>0</v>
      </c>
      <c r="BG176" s="212">
        <f>IF(N176="zákl. přenesená",J176,0)</f>
        <v>0</v>
      </c>
      <c r="BH176" s="212">
        <f>IF(N176="sníž. přenesená",J176,0)</f>
        <v>0</v>
      </c>
      <c r="BI176" s="212">
        <f>IF(N176="nulová",J176,0)</f>
        <v>0</v>
      </c>
      <c r="BJ176" s="23" t="s">
        <v>24</v>
      </c>
      <c r="BK176" s="212">
        <f>ROUND(I176*H176,2)</f>
        <v>0</v>
      </c>
      <c r="BL176" s="23" t="s">
        <v>229</v>
      </c>
      <c r="BM176" s="23" t="s">
        <v>1132</v>
      </c>
    </row>
    <row r="177" spans="2:65" s="12" customFormat="1" ht="13.5">
      <c r="B177" s="227"/>
      <c r="C177" s="228"/>
      <c r="D177" s="229" t="s">
        <v>408</v>
      </c>
      <c r="E177" s="230" t="s">
        <v>22</v>
      </c>
      <c r="F177" s="231" t="s">
        <v>1133</v>
      </c>
      <c r="G177" s="228"/>
      <c r="H177" s="232">
        <v>3</v>
      </c>
      <c r="I177" s="233"/>
      <c r="J177" s="228"/>
      <c r="K177" s="228"/>
      <c r="L177" s="234"/>
      <c r="M177" s="235"/>
      <c r="N177" s="236"/>
      <c r="O177" s="236"/>
      <c r="P177" s="236"/>
      <c r="Q177" s="236"/>
      <c r="R177" s="236"/>
      <c r="S177" s="236"/>
      <c r="T177" s="237"/>
      <c r="AT177" s="238" t="s">
        <v>408</v>
      </c>
      <c r="AU177" s="238" t="s">
        <v>84</v>
      </c>
      <c r="AV177" s="12" t="s">
        <v>84</v>
      </c>
      <c r="AW177" s="12" t="s">
        <v>39</v>
      </c>
      <c r="AX177" s="12" t="s">
        <v>24</v>
      </c>
      <c r="AY177" s="238" t="s">
        <v>165</v>
      </c>
    </row>
    <row r="178" spans="2:65" s="1" customFormat="1" ht="22.5" customHeight="1">
      <c r="B178" s="40"/>
      <c r="C178" s="201" t="s">
        <v>351</v>
      </c>
      <c r="D178" s="201" t="s">
        <v>167</v>
      </c>
      <c r="E178" s="202" t="s">
        <v>1134</v>
      </c>
      <c r="F178" s="203" t="s">
        <v>1135</v>
      </c>
      <c r="G178" s="204" t="s">
        <v>755</v>
      </c>
      <c r="H178" s="257"/>
      <c r="I178" s="206"/>
      <c r="J178" s="207">
        <f>ROUND(I178*H178,2)</f>
        <v>0</v>
      </c>
      <c r="K178" s="203" t="s">
        <v>240</v>
      </c>
      <c r="L178" s="60"/>
      <c r="M178" s="208" t="s">
        <v>22</v>
      </c>
      <c r="N178" s="209" t="s">
        <v>46</v>
      </c>
      <c r="O178" s="41"/>
      <c r="P178" s="210">
        <f>O178*H178</f>
        <v>0</v>
      </c>
      <c r="Q178" s="210">
        <v>0</v>
      </c>
      <c r="R178" s="210">
        <f>Q178*H178</f>
        <v>0</v>
      </c>
      <c r="S178" s="210">
        <v>0</v>
      </c>
      <c r="T178" s="211">
        <f>S178*H178</f>
        <v>0</v>
      </c>
      <c r="AR178" s="23" t="s">
        <v>229</v>
      </c>
      <c r="AT178" s="23" t="s">
        <v>167</v>
      </c>
      <c r="AU178" s="23" t="s">
        <v>84</v>
      </c>
      <c r="AY178" s="23" t="s">
        <v>165</v>
      </c>
      <c r="BE178" s="212">
        <f>IF(N178="základní",J178,0)</f>
        <v>0</v>
      </c>
      <c r="BF178" s="212">
        <f>IF(N178="snížená",J178,0)</f>
        <v>0</v>
      </c>
      <c r="BG178" s="212">
        <f>IF(N178="zákl. přenesená",J178,0)</f>
        <v>0</v>
      </c>
      <c r="BH178" s="212">
        <f>IF(N178="sníž. přenesená",J178,0)</f>
        <v>0</v>
      </c>
      <c r="BI178" s="212">
        <f>IF(N178="nulová",J178,0)</f>
        <v>0</v>
      </c>
      <c r="BJ178" s="23" t="s">
        <v>24</v>
      </c>
      <c r="BK178" s="212">
        <f>ROUND(I178*H178,2)</f>
        <v>0</v>
      </c>
      <c r="BL178" s="23" t="s">
        <v>229</v>
      </c>
      <c r="BM178" s="23" t="s">
        <v>1136</v>
      </c>
    </row>
    <row r="179" spans="2:65" s="11" customFormat="1" ht="29.85" customHeight="1">
      <c r="B179" s="184"/>
      <c r="C179" s="185"/>
      <c r="D179" s="198" t="s">
        <v>74</v>
      </c>
      <c r="E179" s="199" t="s">
        <v>695</v>
      </c>
      <c r="F179" s="199" t="s">
        <v>696</v>
      </c>
      <c r="G179" s="185"/>
      <c r="H179" s="185"/>
      <c r="I179" s="188"/>
      <c r="J179" s="200">
        <f>BK179</f>
        <v>0</v>
      </c>
      <c r="K179" s="185"/>
      <c r="L179" s="190"/>
      <c r="M179" s="191"/>
      <c r="N179" s="192"/>
      <c r="O179" s="192"/>
      <c r="P179" s="193">
        <f>SUM(P180:P183)</f>
        <v>0</v>
      </c>
      <c r="Q179" s="192"/>
      <c r="R179" s="193">
        <f>SUM(R180:R183)</f>
        <v>0</v>
      </c>
      <c r="S179" s="192"/>
      <c r="T179" s="194">
        <f>SUM(T180:T183)</f>
        <v>0</v>
      </c>
      <c r="AR179" s="195" t="s">
        <v>84</v>
      </c>
      <c r="AT179" s="196" t="s">
        <v>74</v>
      </c>
      <c r="AU179" s="196" t="s">
        <v>24</v>
      </c>
      <c r="AY179" s="195" t="s">
        <v>165</v>
      </c>
      <c r="BK179" s="197">
        <f>SUM(BK180:BK183)</f>
        <v>0</v>
      </c>
    </row>
    <row r="180" spans="2:65" s="1" customFormat="1" ht="22.5" customHeight="1">
      <c r="B180" s="40"/>
      <c r="C180" s="201" t="s">
        <v>355</v>
      </c>
      <c r="D180" s="201" t="s">
        <v>167</v>
      </c>
      <c r="E180" s="202" t="s">
        <v>1137</v>
      </c>
      <c r="F180" s="203" t="s">
        <v>1138</v>
      </c>
      <c r="G180" s="204" t="s">
        <v>443</v>
      </c>
      <c r="H180" s="205">
        <v>2</v>
      </c>
      <c r="I180" s="206"/>
      <c r="J180" s="207">
        <f>ROUND(I180*H180,2)</f>
        <v>0</v>
      </c>
      <c r="K180" s="203" t="s">
        <v>22</v>
      </c>
      <c r="L180" s="60"/>
      <c r="M180" s="208" t="s">
        <v>22</v>
      </c>
      <c r="N180" s="209" t="s">
        <v>46</v>
      </c>
      <c r="O180" s="41"/>
      <c r="P180" s="210">
        <f>O180*H180</f>
        <v>0</v>
      </c>
      <c r="Q180" s="210">
        <v>0</v>
      </c>
      <c r="R180" s="210">
        <f>Q180*H180</f>
        <v>0</v>
      </c>
      <c r="S180" s="210">
        <v>0</v>
      </c>
      <c r="T180" s="211">
        <f>S180*H180</f>
        <v>0</v>
      </c>
      <c r="AR180" s="23" t="s">
        <v>229</v>
      </c>
      <c r="AT180" s="23" t="s">
        <v>167</v>
      </c>
      <c r="AU180" s="23" t="s">
        <v>84</v>
      </c>
      <c r="AY180" s="23" t="s">
        <v>165</v>
      </c>
      <c r="BE180" s="212">
        <f>IF(N180="základní",J180,0)</f>
        <v>0</v>
      </c>
      <c r="BF180" s="212">
        <f>IF(N180="snížená",J180,0)</f>
        <v>0</v>
      </c>
      <c r="BG180" s="212">
        <f>IF(N180="zákl. přenesená",J180,0)</f>
        <v>0</v>
      </c>
      <c r="BH180" s="212">
        <f>IF(N180="sníž. přenesená",J180,0)</f>
        <v>0</v>
      </c>
      <c r="BI180" s="212">
        <f>IF(N180="nulová",J180,0)</f>
        <v>0</v>
      </c>
      <c r="BJ180" s="23" t="s">
        <v>24</v>
      </c>
      <c r="BK180" s="212">
        <f>ROUND(I180*H180,2)</f>
        <v>0</v>
      </c>
      <c r="BL180" s="23" t="s">
        <v>229</v>
      </c>
      <c r="BM180" s="23" t="s">
        <v>1139</v>
      </c>
    </row>
    <row r="181" spans="2:65" s="1" customFormat="1" ht="22.5" customHeight="1">
      <c r="B181" s="40"/>
      <c r="C181" s="201" t="s">
        <v>359</v>
      </c>
      <c r="D181" s="201" t="s">
        <v>167</v>
      </c>
      <c r="E181" s="202" t="s">
        <v>1140</v>
      </c>
      <c r="F181" s="203" t="s">
        <v>1141</v>
      </c>
      <c r="G181" s="204" t="s">
        <v>22</v>
      </c>
      <c r="H181" s="205">
        <v>49.68</v>
      </c>
      <c r="I181" s="206"/>
      <c r="J181" s="207">
        <f>ROUND(I181*H181,2)</f>
        <v>0</v>
      </c>
      <c r="K181" s="203" t="s">
        <v>22</v>
      </c>
      <c r="L181" s="60"/>
      <c r="M181" s="208" t="s">
        <v>22</v>
      </c>
      <c r="N181" s="209" t="s">
        <v>46</v>
      </c>
      <c r="O181" s="41"/>
      <c r="P181" s="210">
        <f>O181*H181</f>
        <v>0</v>
      </c>
      <c r="Q181" s="210">
        <v>0</v>
      </c>
      <c r="R181" s="210">
        <f>Q181*H181</f>
        <v>0</v>
      </c>
      <c r="S181" s="210">
        <v>0</v>
      </c>
      <c r="T181" s="211">
        <f>S181*H181</f>
        <v>0</v>
      </c>
      <c r="AR181" s="23" t="s">
        <v>229</v>
      </c>
      <c r="AT181" s="23" t="s">
        <v>167</v>
      </c>
      <c r="AU181" s="23" t="s">
        <v>84</v>
      </c>
      <c r="AY181" s="23" t="s">
        <v>165</v>
      </c>
      <c r="BE181" s="212">
        <f>IF(N181="základní",J181,0)</f>
        <v>0</v>
      </c>
      <c r="BF181" s="212">
        <f>IF(N181="snížená",J181,0)</f>
        <v>0</v>
      </c>
      <c r="BG181" s="212">
        <f>IF(N181="zákl. přenesená",J181,0)</f>
        <v>0</v>
      </c>
      <c r="BH181" s="212">
        <f>IF(N181="sníž. přenesená",J181,0)</f>
        <v>0</v>
      </c>
      <c r="BI181" s="212">
        <f>IF(N181="nulová",J181,0)</f>
        <v>0</v>
      </c>
      <c r="BJ181" s="23" t="s">
        <v>24</v>
      </c>
      <c r="BK181" s="212">
        <f>ROUND(I181*H181,2)</f>
        <v>0</v>
      </c>
      <c r="BL181" s="23" t="s">
        <v>229</v>
      </c>
      <c r="BM181" s="23" t="s">
        <v>1142</v>
      </c>
    </row>
    <row r="182" spans="2:65" s="12" customFormat="1" ht="13.5">
      <c r="B182" s="227"/>
      <c r="C182" s="228"/>
      <c r="D182" s="229" t="s">
        <v>408</v>
      </c>
      <c r="E182" s="230" t="s">
        <v>22</v>
      </c>
      <c r="F182" s="231" t="s">
        <v>1143</v>
      </c>
      <c r="G182" s="228"/>
      <c r="H182" s="232">
        <v>49.68</v>
      </c>
      <c r="I182" s="233"/>
      <c r="J182" s="228"/>
      <c r="K182" s="228"/>
      <c r="L182" s="234"/>
      <c r="M182" s="235"/>
      <c r="N182" s="236"/>
      <c r="O182" s="236"/>
      <c r="P182" s="236"/>
      <c r="Q182" s="236"/>
      <c r="R182" s="236"/>
      <c r="S182" s="236"/>
      <c r="T182" s="237"/>
      <c r="AT182" s="238" t="s">
        <v>408</v>
      </c>
      <c r="AU182" s="238" t="s">
        <v>84</v>
      </c>
      <c r="AV182" s="12" t="s">
        <v>84</v>
      </c>
      <c r="AW182" s="12" t="s">
        <v>39</v>
      </c>
      <c r="AX182" s="12" t="s">
        <v>24</v>
      </c>
      <c r="AY182" s="238" t="s">
        <v>165</v>
      </c>
    </row>
    <row r="183" spans="2:65" s="1" customFormat="1" ht="22.5" customHeight="1">
      <c r="B183" s="40"/>
      <c r="C183" s="201" t="s">
        <v>367</v>
      </c>
      <c r="D183" s="201" t="s">
        <v>167</v>
      </c>
      <c r="E183" s="202" t="s">
        <v>1144</v>
      </c>
      <c r="F183" s="203" t="s">
        <v>1145</v>
      </c>
      <c r="G183" s="204" t="s">
        <v>755</v>
      </c>
      <c r="H183" s="257"/>
      <c r="I183" s="206"/>
      <c r="J183" s="207">
        <f>ROUND(I183*H183,2)</f>
        <v>0</v>
      </c>
      <c r="K183" s="203" t="s">
        <v>240</v>
      </c>
      <c r="L183" s="60"/>
      <c r="M183" s="208" t="s">
        <v>22</v>
      </c>
      <c r="N183" s="209" t="s">
        <v>46</v>
      </c>
      <c r="O183" s="41"/>
      <c r="P183" s="210">
        <f>O183*H183</f>
        <v>0</v>
      </c>
      <c r="Q183" s="210">
        <v>0</v>
      </c>
      <c r="R183" s="210">
        <f>Q183*H183</f>
        <v>0</v>
      </c>
      <c r="S183" s="210">
        <v>0</v>
      </c>
      <c r="T183" s="211">
        <f>S183*H183</f>
        <v>0</v>
      </c>
      <c r="AR183" s="23" t="s">
        <v>229</v>
      </c>
      <c r="AT183" s="23" t="s">
        <v>167</v>
      </c>
      <c r="AU183" s="23" t="s">
        <v>84</v>
      </c>
      <c r="AY183" s="23" t="s">
        <v>165</v>
      </c>
      <c r="BE183" s="212">
        <f>IF(N183="základní",J183,0)</f>
        <v>0</v>
      </c>
      <c r="BF183" s="212">
        <f>IF(N183="snížená",J183,0)</f>
        <v>0</v>
      </c>
      <c r="BG183" s="212">
        <f>IF(N183="zákl. přenesená",J183,0)</f>
        <v>0</v>
      </c>
      <c r="BH183" s="212">
        <f>IF(N183="sníž. přenesená",J183,0)</f>
        <v>0</v>
      </c>
      <c r="BI183" s="212">
        <f>IF(N183="nulová",J183,0)</f>
        <v>0</v>
      </c>
      <c r="BJ183" s="23" t="s">
        <v>24</v>
      </c>
      <c r="BK183" s="212">
        <f>ROUND(I183*H183,2)</f>
        <v>0</v>
      </c>
      <c r="BL183" s="23" t="s">
        <v>229</v>
      </c>
      <c r="BM183" s="23" t="s">
        <v>1146</v>
      </c>
    </row>
    <row r="184" spans="2:65" s="11" customFormat="1" ht="29.85" customHeight="1">
      <c r="B184" s="184"/>
      <c r="C184" s="185"/>
      <c r="D184" s="198" t="s">
        <v>74</v>
      </c>
      <c r="E184" s="199" t="s">
        <v>1147</v>
      </c>
      <c r="F184" s="199" t="s">
        <v>1148</v>
      </c>
      <c r="G184" s="185"/>
      <c r="H184" s="185"/>
      <c r="I184" s="188"/>
      <c r="J184" s="200">
        <f>BK184</f>
        <v>0</v>
      </c>
      <c r="K184" s="185"/>
      <c r="L184" s="190"/>
      <c r="M184" s="191"/>
      <c r="N184" s="192"/>
      <c r="O184" s="192"/>
      <c r="P184" s="193">
        <f>SUM(P185:P187)</f>
        <v>0</v>
      </c>
      <c r="Q184" s="192"/>
      <c r="R184" s="193">
        <f>SUM(R185:R187)</f>
        <v>5.8074799999999996E-2</v>
      </c>
      <c r="S184" s="192"/>
      <c r="T184" s="194">
        <f>SUM(T185:T187)</f>
        <v>0</v>
      </c>
      <c r="AR184" s="195" t="s">
        <v>84</v>
      </c>
      <c r="AT184" s="196" t="s">
        <v>74</v>
      </c>
      <c r="AU184" s="196" t="s">
        <v>24</v>
      </c>
      <c r="AY184" s="195" t="s">
        <v>165</v>
      </c>
      <c r="BK184" s="197">
        <f>SUM(BK185:BK187)</f>
        <v>0</v>
      </c>
    </row>
    <row r="185" spans="2:65" s="1" customFormat="1" ht="22.5" customHeight="1">
      <c r="B185" s="40"/>
      <c r="C185" s="201" t="s">
        <v>373</v>
      </c>
      <c r="D185" s="201" t="s">
        <v>167</v>
      </c>
      <c r="E185" s="202" t="s">
        <v>1149</v>
      </c>
      <c r="F185" s="203" t="s">
        <v>1150</v>
      </c>
      <c r="G185" s="204" t="s">
        <v>170</v>
      </c>
      <c r="H185" s="205">
        <v>118.52</v>
      </c>
      <c r="I185" s="206"/>
      <c r="J185" s="207">
        <f>ROUND(I185*H185,2)</f>
        <v>0</v>
      </c>
      <c r="K185" s="203" t="s">
        <v>240</v>
      </c>
      <c r="L185" s="60"/>
      <c r="M185" s="208" t="s">
        <v>22</v>
      </c>
      <c r="N185" s="209" t="s">
        <v>46</v>
      </c>
      <c r="O185" s="41"/>
      <c r="P185" s="210">
        <f>O185*H185</f>
        <v>0</v>
      </c>
      <c r="Q185" s="210">
        <v>2.0000000000000001E-4</v>
      </c>
      <c r="R185" s="210">
        <f>Q185*H185</f>
        <v>2.3703999999999999E-2</v>
      </c>
      <c r="S185" s="210">
        <v>0</v>
      </c>
      <c r="T185" s="211">
        <f>S185*H185</f>
        <v>0</v>
      </c>
      <c r="AR185" s="23" t="s">
        <v>229</v>
      </c>
      <c r="AT185" s="23" t="s">
        <v>167</v>
      </c>
      <c r="AU185" s="23" t="s">
        <v>84</v>
      </c>
      <c r="AY185" s="23" t="s">
        <v>165</v>
      </c>
      <c r="BE185" s="212">
        <f>IF(N185="základní",J185,0)</f>
        <v>0</v>
      </c>
      <c r="BF185" s="212">
        <f>IF(N185="snížená",J185,0)</f>
        <v>0</v>
      </c>
      <c r="BG185" s="212">
        <f>IF(N185="zákl. přenesená",J185,0)</f>
        <v>0</v>
      </c>
      <c r="BH185" s="212">
        <f>IF(N185="sníž. přenesená",J185,0)</f>
        <v>0</v>
      </c>
      <c r="BI185" s="212">
        <f>IF(N185="nulová",J185,0)</f>
        <v>0</v>
      </c>
      <c r="BJ185" s="23" t="s">
        <v>24</v>
      </c>
      <c r="BK185" s="212">
        <f>ROUND(I185*H185,2)</f>
        <v>0</v>
      </c>
      <c r="BL185" s="23" t="s">
        <v>229</v>
      </c>
      <c r="BM185" s="23" t="s">
        <v>1151</v>
      </c>
    </row>
    <row r="186" spans="2:65" s="12" customFormat="1" ht="13.5">
      <c r="B186" s="227"/>
      <c r="C186" s="228"/>
      <c r="D186" s="229" t="s">
        <v>408</v>
      </c>
      <c r="E186" s="230" t="s">
        <v>22</v>
      </c>
      <c r="F186" s="231" t="s">
        <v>1152</v>
      </c>
      <c r="G186" s="228"/>
      <c r="H186" s="232">
        <v>118.52</v>
      </c>
      <c r="I186" s="233"/>
      <c r="J186" s="228"/>
      <c r="K186" s="228"/>
      <c r="L186" s="234"/>
      <c r="M186" s="235"/>
      <c r="N186" s="236"/>
      <c r="O186" s="236"/>
      <c r="P186" s="236"/>
      <c r="Q186" s="236"/>
      <c r="R186" s="236"/>
      <c r="S186" s="236"/>
      <c r="T186" s="237"/>
      <c r="AT186" s="238" t="s">
        <v>408</v>
      </c>
      <c r="AU186" s="238" t="s">
        <v>84</v>
      </c>
      <c r="AV186" s="12" t="s">
        <v>84</v>
      </c>
      <c r="AW186" s="12" t="s">
        <v>39</v>
      </c>
      <c r="AX186" s="12" t="s">
        <v>24</v>
      </c>
      <c r="AY186" s="238" t="s">
        <v>165</v>
      </c>
    </row>
    <row r="187" spans="2:65" s="1" customFormat="1" ht="31.5" customHeight="1">
      <c r="B187" s="40"/>
      <c r="C187" s="201" t="s">
        <v>377</v>
      </c>
      <c r="D187" s="201" t="s">
        <v>167</v>
      </c>
      <c r="E187" s="202" t="s">
        <v>1153</v>
      </c>
      <c r="F187" s="203" t="s">
        <v>1154</v>
      </c>
      <c r="G187" s="204" t="s">
        <v>170</v>
      </c>
      <c r="H187" s="205">
        <v>118.52</v>
      </c>
      <c r="I187" s="206"/>
      <c r="J187" s="207">
        <f>ROUND(I187*H187,2)</f>
        <v>0</v>
      </c>
      <c r="K187" s="203" t="s">
        <v>240</v>
      </c>
      <c r="L187" s="60"/>
      <c r="M187" s="208" t="s">
        <v>22</v>
      </c>
      <c r="N187" s="223" t="s">
        <v>46</v>
      </c>
      <c r="O187" s="224"/>
      <c r="P187" s="225">
        <f>O187*H187</f>
        <v>0</v>
      </c>
      <c r="Q187" s="225">
        <v>2.9E-4</v>
      </c>
      <c r="R187" s="225">
        <f>Q187*H187</f>
        <v>3.43708E-2</v>
      </c>
      <c r="S187" s="225">
        <v>0</v>
      </c>
      <c r="T187" s="226">
        <f>S187*H187</f>
        <v>0</v>
      </c>
      <c r="AR187" s="23" t="s">
        <v>229</v>
      </c>
      <c r="AT187" s="23" t="s">
        <v>167</v>
      </c>
      <c r="AU187" s="23" t="s">
        <v>84</v>
      </c>
      <c r="AY187" s="23" t="s">
        <v>165</v>
      </c>
      <c r="BE187" s="212">
        <f>IF(N187="základní",J187,0)</f>
        <v>0</v>
      </c>
      <c r="BF187" s="212">
        <f>IF(N187="snížená",J187,0)</f>
        <v>0</v>
      </c>
      <c r="BG187" s="212">
        <f>IF(N187="zákl. přenesená",J187,0)</f>
        <v>0</v>
      </c>
      <c r="BH187" s="212">
        <f>IF(N187="sníž. přenesená",J187,0)</f>
        <v>0</v>
      </c>
      <c r="BI187" s="212">
        <f>IF(N187="nulová",J187,0)</f>
        <v>0</v>
      </c>
      <c r="BJ187" s="23" t="s">
        <v>24</v>
      </c>
      <c r="BK187" s="212">
        <f>ROUND(I187*H187,2)</f>
        <v>0</v>
      </c>
      <c r="BL187" s="23" t="s">
        <v>229</v>
      </c>
      <c r="BM187" s="23" t="s">
        <v>1155</v>
      </c>
    </row>
    <row r="188" spans="2:65" s="1" customFormat="1" ht="6.95" customHeight="1">
      <c r="B188" s="55"/>
      <c r="C188" s="56"/>
      <c r="D188" s="56"/>
      <c r="E188" s="56"/>
      <c r="F188" s="56"/>
      <c r="G188" s="56"/>
      <c r="H188" s="56"/>
      <c r="I188" s="147"/>
      <c r="J188" s="56"/>
      <c r="K188" s="56"/>
      <c r="L188" s="60"/>
    </row>
  </sheetData>
  <sheetProtection password="CC35" sheet="1" objects="1" scenarios="1" formatCells="0" formatColumns="0" formatRows="0" sort="0" autoFilter="0"/>
  <autoFilter ref="C90:K187"/>
  <mergeCells count="9">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99</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1156</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ROUND(J78,2)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ROUND(SUM(BE78:BE97), 2)</f>
        <v>0</v>
      </c>
      <c r="G30" s="41"/>
      <c r="H30" s="41"/>
      <c r="I30" s="139">
        <v>0.21</v>
      </c>
      <c r="J30" s="138">
        <f>ROUND(ROUND((SUM(BE78:BE97)), 2)*I30, 2)</f>
        <v>0</v>
      </c>
      <c r="K30" s="44"/>
    </row>
    <row r="31" spans="2:11" s="1" customFormat="1" ht="14.45" customHeight="1">
      <c r="B31" s="40"/>
      <c r="C31" s="41"/>
      <c r="D31" s="41"/>
      <c r="E31" s="48" t="s">
        <v>47</v>
      </c>
      <c r="F31" s="138">
        <f>ROUND(SUM(BF78:BF97), 2)</f>
        <v>0</v>
      </c>
      <c r="G31" s="41"/>
      <c r="H31" s="41"/>
      <c r="I31" s="139">
        <v>0.15</v>
      </c>
      <c r="J31" s="138">
        <f>ROUND(ROUND((SUM(BF78:BF97)), 2)*I31, 2)</f>
        <v>0</v>
      </c>
      <c r="K31" s="44"/>
    </row>
    <row r="32" spans="2:11" s="1" customFormat="1" ht="14.45" hidden="1" customHeight="1">
      <c r="B32" s="40"/>
      <c r="C32" s="41"/>
      <c r="D32" s="41"/>
      <c r="E32" s="48" t="s">
        <v>48</v>
      </c>
      <c r="F32" s="138">
        <f>ROUND(SUM(BG78:BG97), 2)</f>
        <v>0</v>
      </c>
      <c r="G32" s="41"/>
      <c r="H32" s="41"/>
      <c r="I32" s="139">
        <v>0.21</v>
      </c>
      <c r="J32" s="138">
        <v>0</v>
      </c>
      <c r="K32" s="44"/>
    </row>
    <row r="33" spans="2:11" s="1" customFormat="1" ht="14.45" hidden="1" customHeight="1">
      <c r="B33" s="40"/>
      <c r="C33" s="41"/>
      <c r="D33" s="41"/>
      <c r="E33" s="48" t="s">
        <v>49</v>
      </c>
      <c r="F33" s="138">
        <f>ROUND(SUM(BH78:BH97), 2)</f>
        <v>0</v>
      </c>
      <c r="G33" s="41"/>
      <c r="H33" s="41"/>
      <c r="I33" s="139">
        <v>0.15</v>
      </c>
      <c r="J33" s="138">
        <v>0</v>
      </c>
      <c r="K33" s="44"/>
    </row>
    <row r="34" spans="2:11" s="1" customFormat="1" ht="14.45" hidden="1" customHeight="1">
      <c r="B34" s="40"/>
      <c r="C34" s="41"/>
      <c r="D34" s="41"/>
      <c r="E34" s="48" t="s">
        <v>50</v>
      </c>
      <c r="F34" s="138">
        <f>ROUND(SUM(BI78:BI97),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KVĚTNICE 04 VZT - SO-04 Dmychárna- VZT</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J78</f>
        <v>0</v>
      </c>
      <c r="K56" s="44"/>
      <c r="AU56" s="23" t="s">
        <v>142</v>
      </c>
    </row>
    <row r="57" spans="2:47" s="8" customFormat="1" ht="24.95" customHeight="1">
      <c r="B57" s="157"/>
      <c r="C57" s="158"/>
      <c r="D57" s="159" t="s">
        <v>1157</v>
      </c>
      <c r="E57" s="160"/>
      <c r="F57" s="160"/>
      <c r="G57" s="160"/>
      <c r="H57" s="160"/>
      <c r="I57" s="161"/>
      <c r="J57" s="162">
        <f>J79</f>
        <v>0</v>
      </c>
      <c r="K57" s="163"/>
    </row>
    <row r="58" spans="2:47" s="9" customFormat="1" ht="19.899999999999999" customHeight="1">
      <c r="B58" s="164"/>
      <c r="C58" s="165"/>
      <c r="D58" s="166" t="s">
        <v>1158</v>
      </c>
      <c r="E58" s="167"/>
      <c r="F58" s="167"/>
      <c r="G58" s="167"/>
      <c r="H58" s="167"/>
      <c r="I58" s="168"/>
      <c r="J58" s="169">
        <f>J80</f>
        <v>0</v>
      </c>
      <c r="K58" s="170"/>
    </row>
    <row r="59" spans="2:47" s="1" customFormat="1" ht="21.75" customHeight="1">
      <c r="B59" s="40"/>
      <c r="C59" s="41"/>
      <c r="D59" s="41"/>
      <c r="E59" s="41"/>
      <c r="F59" s="41"/>
      <c r="G59" s="41"/>
      <c r="H59" s="41"/>
      <c r="I59" s="126"/>
      <c r="J59" s="41"/>
      <c r="K59" s="44"/>
    </row>
    <row r="60" spans="2:47" s="1" customFormat="1" ht="6.95" customHeight="1">
      <c r="B60" s="55"/>
      <c r="C60" s="56"/>
      <c r="D60" s="56"/>
      <c r="E60" s="56"/>
      <c r="F60" s="56"/>
      <c r="G60" s="56"/>
      <c r="H60" s="56"/>
      <c r="I60" s="147"/>
      <c r="J60" s="56"/>
      <c r="K60" s="57"/>
    </row>
    <row r="64" spans="2:47" s="1" customFormat="1" ht="6.95" customHeight="1">
      <c r="B64" s="58"/>
      <c r="C64" s="59"/>
      <c r="D64" s="59"/>
      <c r="E64" s="59"/>
      <c r="F64" s="59"/>
      <c r="G64" s="59"/>
      <c r="H64" s="59"/>
      <c r="I64" s="150"/>
      <c r="J64" s="59"/>
      <c r="K64" s="59"/>
      <c r="L64" s="60"/>
    </row>
    <row r="65" spans="2:63" s="1" customFormat="1" ht="36.950000000000003" customHeight="1">
      <c r="B65" s="40"/>
      <c r="C65" s="61" t="s">
        <v>149</v>
      </c>
      <c r="D65" s="62"/>
      <c r="E65" s="62"/>
      <c r="F65" s="62"/>
      <c r="G65" s="62"/>
      <c r="H65" s="62"/>
      <c r="I65" s="171"/>
      <c r="J65" s="62"/>
      <c r="K65" s="62"/>
      <c r="L65" s="60"/>
    </row>
    <row r="66" spans="2:63" s="1" customFormat="1" ht="6.95" customHeight="1">
      <c r="B66" s="40"/>
      <c r="C66" s="62"/>
      <c r="D66" s="62"/>
      <c r="E66" s="62"/>
      <c r="F66" s="62"/>
      <c r="G66" s="62"/>
      <c r="H66" s="62"/>
      <c r="I66" s="171"/>
      <c r="J66" s="62"/>
      <c r="K66" s="62"/>
      <c r="L66" s="60"/>
    </row>
    <row r="67" spans="2:63" s="1" customFormat="1" ht="14.45" customHeight="1">
      <c r="B67" s="40"/>
      <c r="C67" s="64" t="s">
        <v>18</v>
      </c>
      <c r="D67" s="62"/>
      <c r="E67" s="62"/>
      <c r="F67" s="62"/>
      <c r="G67" s="62"/>
      <c r="H67" s="62"/>
      <c r="I67" s="171"/>
      <c r="J67" s="62"/>
      <c r="K67" s="62"/>
      <c r="L67" s="60"/>
    </row>
    <row r="68" spans="2:63" s="1" customFormat="1" ht="22.5" customHeight="1">
      <c r="B68" s="40"/>
      <c r="C68" s="62"/>
      <c r="D68" s="62"/>
      <c r="E68" s="388" t="str">
        <f>E7</f>
        <v>Rozšíření kapacity ČOV Květnice na cílový stav 4 500 EO</v>
      </c>
      <c r="F68" s="389"/>
      <c r="G68" s="389"/>
      <c r="H68" s="389"/>
      <c r="I68" s="171"/>
      <c r="J68" s="62"/>
      <c r="K68" s="62"/>
      <c r="L68" s="60"/>
    </row>
    <row r="69" spans="2:63" s="1" customFormat="1" ht="14.45" customHeight="1">
      <c r="B69" s="40"/>
      <c r="C69" s="64" t="s">
        <v>136</v>
      </c>
      <c r="D69" s="62"/>
      <c r="E69" s="62"/>
      <c r="F69" s="62"/>
      <c r="G69" s="62"/>
      <c r="H69" s="62"/>
      <c r="I69" s="171"/>
      <c r="J69" s="62"/>
      <c r="K69" s="62"/>
      <c r="L69" s="60"/>
    </row>
    <row r="70" spans="2:63" s="1" customFormat="1" ht="23.25" customHeight="1">
      <c r="B70" s="40"/>
      <c r="C70" s="62"/>
      <c r="D70" s="62"/>
      <c r="E70" s="360" t="str">
        <f>E9</f>
        <v>KVĚTNICE 04 VZT - SO-04 Dmychárna- VZT</v>
      </c>
      <c r="F70" s="390"/>
      <c r="G70" s="390"/>
      <c r="H70" s="390"/>
      <c r="I70" s="171"/>
      <c r="J70" s="62"/>
      <c r="K70" s="62"/>
      <c r="L70" s="60"/>
    </row>
    <row r="71" spans="2:63" s="1" customFormat="1" ht="6.95" customHeight="1">
      <c r="B71" s="40"/>
      <c r="C71" s="62"/>
      <c r="D71" s="62"/>
      <c r="E71" s="62"/>
      <c r="F71" s="62"/>
      <c r="G71" s="62"/>
      <c r="H71" s="62"/>
      <c r="I71" s="171"/>
      <c r="J71" s="62"/>
      <c r="K71" s="62"/>
      <c r="L71" s="60"/>
    </row>
    <row r="72" spans="2:63" s="1" customFormat="1" ht="18" customHeight="1">
      <c r="B72" s="40"/>
      <c r="C72" s="64" t="s">
        <v>25</v>
      </c>
      <c r="D72" s="62"/>
      <c r="E72" s="62"/>
      <c r="F72" s="172" t="str">
        <f>F12</f>
        <v>Květnice</v>
      </c>
      <c r="G72" s="62"/>
      <c r="H72" s="62"/>
      <c r="I72" s="173" t="s">
        <v>27</v>
      </c>
      <c r="J72" s="72" t="str">
        <f>IF(J12="","",J12)</f>
        <v>3. 9. 2016</v>
      </c>
      <c r="K72" s="62"/>
      <c r="L72" s="60"/>
    </row>
    <row r="73" spans="2:63" s="1" customFormat="1" ht="6.95" customHeight="1">
      <c r="B73" s="40"/>
      <c r="C73" s="62"/>
      <c r="D73" s="62"/>
      <c r="E73" s="62"/>
      <c r="F73" s="62"/>
      <c r="G73" s="62"/>
      <c r="H73" s="62"/>
      <c r="I73" s="171"/>
      <c r="J73" s="62"/>
      <c r="K73" s="62"/>
      <c r="L73" s="60"/>
    </row>
    <row r="74" spans="2:63" s="1" customFormat="1">
      <c r="B74" s="40"/>
      <c r="C74" s="64" t="s">
        <v>31</v>
      </c>
      <c r="D74" s="62"/>
      <c r="E74" s="62"/>
      <c r="F74" s="172" t="str">
        <f>E15</f>
        <v>Obec Květnice</v>
      </c>
      <c r="G74" s="62"/>
      <c r="H74" s="62"/>
      <c r="I74" s="173" t="s">
        <v>37</v>
      </c>
      <c r="J74" s="172" t="str">
        <f>E21</f>
        <v>MK Profi Hradec Králové s.r.o.</v>
      </c>
      <c r="K74" s="62"/>
      <c r="L74" s="60"/>
    </row>
    <row r="75" spans="2:63" s="1" customFormat="1" ht="14.45" customHeight="1">
      <c r="B75" s="40"/>
      <c r="C75" s="64" t="s">
        <v>35</v>
      </c>
      <c r="D75" s="62"/>
      <c r="E75" s="62"/>
      <c r="F75" s="172" t="str">
        <f>IF(E18="","",E18)</f>
        <v/>
      </c>
      <c r="G75" s="62"/>
      <c r="H75" s="62"/>
      <c r="I75" s="171"/>
      <c r="J75" s="62"/>
      <c r="K75" s="62"/>
      <c r="L75" s="60"/>
    </row>
    <row r="76" spans="2:63" s="1" customFormat="1" ht="10.35" customHeight="1">
      <c r="B76" s="40"/>
      <c r="C76" s="62"/>
      <c r="D76" s="62"/>
      <c r="E76" s="62"/>
      <c r="F76" s="62"/>
      <c r="G76" s="62"/>
      <c r="H76" s="62"/>
      <c r="I76" s="171"/>
      <c r="J76" s="62"/>
      <c r="K76" s="62"/>
      <c r="L76" s="60"/>
    </row>
    <row r="77" spans="2:63" s="10" customFormat="1" ht="29.25" customHeight="1">
      <c r="B77" s="174"/>
      <c r="C77" s="175" t="s">
        <v>150</v>
      </c>
      <c r="D77" s="176" t="s">
        <v>60</v>
      </c>
      <c r="E77" s="176" t="s">
        <v>56</v>
      </c>
      <c r="F77" s="176" t="s">
        <v>151</v>
      </c>
      <c r="G77" s="176" t="s">
        <v>152</v>
      </c>
      <c r="H77" s="176" t="s">
        <v>153</v>
      </c>
      <c r="I77" s="177" t="s">
        <v>154</v>
      </c>
      <c r="J77" s="176" t="s">
        <v>140</v>
      </c>
      <c r="K77" s="178" t="s">
        <v>155</v>
      </c>
      <c r="L77" s="179"/>
      <c r="M77" s="80" t="s">
        <v>156</v>
      </c>
      <c r="N77" s="81" t="s">
        <v>45</v>
      </c>
      <c r="O77" s="81" t="s">
        <v>157</v>
      </c>
      <c r="P77" s="81" t="s">
        <v>158</v>
      </c>
      <c r="Q77" s="81" t="s">
        <v>159</v>
      </c>
      <c r="R77" s="81" t="s">
        <v>160</v>
      </c>
      <c r="S77" s="81" t="s">
        <v>161</v>
      </c>
      <c r="T77" s="82" t="s">
        <v>162</v>
      </c>
    </row>
    <row r="78" spans="2:63" s="1" customFormat="1" ht="29.25" customHeight="1">
      <c r="B78" s="40"/>
      <c r="C78" s="86" t="s">
        <v>141</v>
      </c>
      <c r="D78" s="62"/>
      <c r="E78" s="62"/>
      <c r="F78" s="62"/>
      <c r="G78" s="62"/>
      <c r="H78" s="62"/>
      <c r="I78" s="171"/>
      <c r="J78" s="180">
        <f>BK78</f>
        <v>0</v>
      </c>
      <c r="K78" s="62"/>
      <c r="L78" s="60"/>
      <c r="M78" s="83"/>
      <c r="N78" s="84"/>
      <c r="O78" s="84"/>
      <c r="P78" s="181">
        <f>P79</f>
        <v>0</v>
      </c>
      <c r="Q78" s="84"/>
      <c r="R78" s="181">
        <f>R79</f>
        <v>0</v>
      </c>
      <c r="S78" s="84"/>
      <c r="T78" s="182">
        <f>T79</f>
        <v>0</v>
      </c>
      <c r="AT78" s="23" t="s">
        <v>74</v>
      </c>
      <c r="AU78" s="23" t="s">
        <v>142</v>
      </c>
      <c r="BK78" s="183">
        <f>BK79</f>
        <v>0</v>
      </c>
    </row>
    <row r="79" spans="2:63" s="11" customFormat="1" ht="37.35" customHeight="1">
      <c r="B79" s="184"/>
      <c r="C79" s="185"/>
      <c r="D79" s="186" t="s">
        <v>74</v>
      </c>
      <c r="E79" s="187" t="s">
        <v>163</v>
      </c>
      <c r="F79" s="187" t="s">
        <v>163</v>
      </c>
      <c r="G79" s="185"/>
      <c r="H79" s="185"/>
      <c r="I79" s="188"/>
      <c r="J79" s="189">
        <f>BK79</f>
        <v>0</v>
      </c>
      <c r="K79" s="185"/>
      <c r="L79" s="190"/>
      <c r="M79" s="191"/>
      <c r="N79" s="192"/>
      <c r="O79" s="192"/>
      <c r="P79" s="193">
        <f>P80</f>
        <v>0</v>
      </c>
      <c r="Q79" s="192"/>
      <c r="R79" s="193">
        <f>R80</f>
        <v>0</v>
      </c>
      <c r="S79" s="192"/>
      <c r="T79" s="194">
        <f>T80</f>
        <v>0</v>
      </c>
      <c r="AR79" s="195" t="s">
        <v>24</v>
      </c>
      <c r="AT79" s="196" t="s">
        <v>74</v>
      </c>
      <c r="AU79" s="196" t="s">
        <v>75</v>
      </c>
      <c r="AY79" s="195" t="s">
        <v>165</v>
      </c>
      <c r="BK79" s="197">
        <f>BK80</f>
        <v>0</v>
      </c>
    </row>
    <row r="80" spans="2:63" s="11" customFormat="1" ht="19.899999999999999" customHeight="1">
      <c r="B80" s="184"/>
      <c r="C80" s="185"/>
      <c r="D80" s="198" t="s">
        <v>74</v>
      </c>
      <c r="E80" s="199" t="s">
        <v>1159</v>
      </c>
      <c r="F80" s="199" t="s">
        <v>22</v>
      </c>
      <c r="G80" s="185"/>
      <c r="H80" s="185"/>
      <c r="I80" s="188"/>
      <c r="J80" s="200">
        <f>BK80</f>
        <v>0</v>
      </c>
      <c r="K80" s="185"/>
      <c r="L80" s="190"/>
      <c r="M80" s="191"/>
      <c r="N80" s="192"/>
      <c r="O80" s="192"/>
      <c r="P80" s="193">
        <f>SUM(P81:P97)</f>
        <v>0</v>
      </c>
      <c r="Q80" s="192"/>
      <c r="R80" s="193">
        <f>SUM(R81:R97)</f>
        <v>0</v>
      </c>
      <c r="S80" s="192"/>
      <c r="T80" s="194">
        <f>SUM(T81:T97)</f>
        <v>0</v>
      </c>
      <c r="AR80" s="195" t="s">
        <v>24</v>
      </c>
      <c r="AT80" s="196" t="s">
        <v>74</v>
      </c>
      <c r="AU80" s="196" t="s">
        <v>24</v>
      </c>
      <c r="AY80" s="195" t="s">
        <v>165</v>
      </c>
      <c r="BK80" s="197">
        <f>SUM(BK81:BK97)</f>
        <v>0</v>
      </c>
    </row>
    <row r="81" spans="2:65" s="1" customFormat="1" ht="22.5" customHeight="1">
      <c r="B81" s="40"/>
      <c r="C81" s="201" t="s">
        <v>24</v>
      </c>
      <c r="D81" s="201" t="s">
        <v>167</v>
      </c>
      <c r="E81" s="202" t="s">
        <v>1160</v>
      </c>
      <c r="F81" s="203" t="s">
        <v>1161</v>
      </c>
      <c r="G81" s="204" t="s">
        <v>333</v>
      </c>
      <c r="H81" s="205">
        <v>1</v>
      </c>
      <c r="I81" s="206"/>
      <c r="J81" s="207">
        <f t="shared" ref="J81:J97" si="0">ROUND(I81*H81,2)</f>
        <v>0</v>
      </c>
      <c r="K81" s="203" t="s">
        <v>22</v>
      </c>
      <c r="L81" s="60"/>
      <c r="M81" s="208" t="s">
        <v>22</v>
      </c>
      <c r="N81" s="209" t="s">
        <v>46</v>
      </c>
      <c r="O81" s="41"/>
      <c r="P81" s="210">
        <f t="shared" ref="P81:P97" si="1">O81*H81</f>
        <v>0</v>
      </c>
      <c r="Q81" s="210">
        <v>0</v>
      </c>
      <c r="R81" s="210">
        <f t="shared" ref="R81:R97" si="2">Q81*H81</f>
        <v>0</v>
      </c>
      <c r="S81" s="210">
        <v>0</v>
      </c>
      <c r="T81" s="211">
        <f t="shared" ref="T81:T97" si="3">S81*H81</f>
        <v>0</v>
      </c>
      <c r="AR81" s="23" t="s">
        <v>171</v>
      </c>
      <c r="AT81" s="23" t="s">
        <v>167</v>
      </c>
      <c r="AU81" s="23" t="s">
        <v>84</v>
      </c>
      <c r="AY81" s="23" t="s">
        <v>165</v>
      </c>
      <c r="BE81" s="212">
        <f t="shared" ref="BE81:BE97" si="4">IF(N81="základní",J81,0)</f>
        <v>0</v>
      </c>
      <c r="BF81" s="212">
        <f t="shared" ref="BF81:BF97" si="5">IF(N81="snížená",J81,0)</f>
        <v>0</v>
      </c>
      <c r="BG81" s="212">
        <f t="shared" ref="BG81:BG97" si="6">IF(N81="zákl. přenesená",J81,0)</f>
        <v>0</v>
      </c>
      <c r="BH81" s="212">
        <f t="shared" ref="BH81:BH97" si="7">IF(N81="sníž. přenesená",J81,0)</f>
        <v>0</v>
      </c>
      <c r="BI81" s="212">
        <f t="shared" ref="BI81:BI97" si="8">IF(N81="nulová",J81,0)</f>
        <v>0</v>
      </c>
      <c r="BJ81" s="23" t="s">
        <v>24</v>
      </c>
      <c r="BK81" s="212">
        <f t="shared" ref="BK81:BK97" si="9">ROUND(I81*H81,2)</f>
        <v>0</v>
      </c>
      <c r="BL81" s="23" t="s">
        <v>171</v>
      </c>
      <c r="BM81" s="23" t="s">
        <v>1162</v>
      </c>
    </row>
    <row r="82" spans="2:65" s="1" customFormat="1" ht="22.5" customHeight="1">
      <c r="B82" s="40"/>
      <c r="C82" s="201" t="s">
        <v>84</v>
      </c>
      <c r="D82" s="201" t="s">
        <v>167</v>
      </c>
      <c r="E82" s="202" t="s">
        <v>1163</v>
      </c>
      <c r="F82" s="203" t="s">
        <v>1164</v>
      </c>
      <c r="G82" s="204" t="s">
        <v>333</v>
      </c>
      <c r="H82" s="205">
        <v>2</v>
      </c>
      <c r="I82" s="206"/>
      <c r="J82" s="207">
        <f t="shared" si="0"/>
        <v>0</v>
      </c>
      <c r="K82" s="203" t="s">
        <v>22</v>
      </c>
      <c r="L82" s="60"/>
      <c r="M82" s="208" t="s">
        <v>22</v>
      </c>
      <c r="N82" s="209" t="s">
        <v>46</v>
      </c>
      <c r="O82" s="41"/>
      <c r="P82" s="210">
        <f t="shared" si="1"/>
        <v>0</v>
      </c>
      <c r="Q82" s="210">
        <v>0</v>
      </c>
      <c r="R82" s="210">
        <f t="shared" si="2"/>
        <v>0</v>
      </c>
      <c r="S82" s="210">
        <v>0</v>
      </c>
      <c r="T82" s="211">
        <f t="shared" si="3"/>
        <v>0</v>
      </c>
      <c r="AR82" s="23" t="s">
        <v>171</v>
      </c>
      <c r="AT82" s="23" t="s">
        <v>167</v>
      </c>
      <c r="AU82" s="23" t="s">
        <v>84</v>
      </c>
      <c r="AY82" s="23" t="s">
        <v>165</v>
      </c>
      <c r="BE82" s="212">
        <f t="shared" si="4"/>
        <v>0</v>
      </c>
      <c r="BF82" s="212">
        <f t="shared" si="5"/>
        <v>0</v>
      </c>
      <c r="BG82" s="212">
        <f t="shared" si="6"/>
        <v>0</v>
      </c>
      <c r="BH82" s="212">
        <f t="shared" si="7"/>
        <v>0</v>
      </c>
      <c r="BI82" s="212">
        <f t="shared" si="8"/>
        <v>0</v>
      </c>
      <c r="BJ82" s="23" t="s">
        <v>24</v>
      </c>
      <c r="BK82" s="212">
        <f t="shared" si="9"/>
        <v>0</v>
      </c>
      <c r="BL82" s="23" t="s">
        <v>171</v>
      </c>
      <c r="BM82" s="23" t="s">
        <v>1165</v>
      </c>
    </row>
    <row r="83" spans="2:65" s="1" customFormat="1" ht="22.5" customHeight="1">
      <c r="B83" s="40"/>
      <c r="C83" s="201" t="s">
        <v>176</v>
      </c>
      <c r="D83" s="201" t="s">
        <v>167</v>
      </c>
      <c r="E83" s="202" t="s">
        <v>1166</v>
      </c>
      <c r="F83" s="203" t="s">
        <v>1167</v>
      </c>
      <c r="G83" s="204" t="s">
        <v>333</v>
      </c>
      <c r="H83" s="205">
        <v>2</v>
      </c>
      <c r="I83" s="206"/>
      <c r="J83" s="207">
        <f t="shared" si="0"/>
        <v>0</v>
      </c>
      <c r="K83" s="203" t="s">
        <v>22</v>
      </c>
      <c r="L83" s="60"/>
      <c r="M83" s="208" t="s">
        <v>22</v>
      </c>
      <c r="N83" s="209" t="s">
        <v>46</v>
      </c>
      <c r="O83" s="41"/>
      <c r="P83" s="210">
        <f t="shared" si="1"/>
        <v>0</v>
      </c>
      <c r="Q83" s="210">
        <v>0</v>
      </c>
      <c r="R83" s="210">
        <f t="shared" si="2"/>
        <v>0</v>
      </c>
      <c r="S83" s="210">
        <v>0</v>
      </c>
      <c r="T83" s="211">
        <f t="shared" si="3"/>
        <v>0</v>
      </c>
      <c r="AR83" s="23" t="s">
        <v>171</v>
      </c>
      <c r="AT83" s="23" t="s">
        <v>167</v>
      </c>
      <c r="AU83" s="23" t="s">
        <v>84</v>
      </c>
      <c r="AY83" s="23" t="s">
        <v>165</v>
      </c>
      <c r="BE83" s="212">
        <f t="shared" si="4"/>
        <v>0</v>
      </c>
      <c r="BF83" s="212">
        <f t="shared" si="5"/>
        <v>0</v>
      </c>
      <c r="BG83" s="212">
        <f t="shared" si="6"/>
        <v>0</v>
      </c>
      <c r="BH83" s="212">
        <f t="shared" si="7"/>
        <v>0</v>
      </c>
      <c r="BI83" s="212">
        <f t="shared" si="8"/>
        <v>0</v>
      </c>
      <c r="BJ83" s="23" t="s">
        <v>24</v>
      </c>
      <c r="BK83" s="212">
        <f t="shared" si="9"/>
        <v>0</v>
      </c>
      <c r="BL83" s="23" t="s">
        <v>171</v>
      </c>
      <c r="BM83" s="23" t="s">
        <v>1168</v>
      </c>
    </row>
    <row r="84" spans="2:65" s="1" customFormat="1" ht="22.5" customHeight="1">
      <c r="B84" s="40"/>
      <c r="C84" s="201" t="s">
        <v>171</v>
      </c>
      <c r="D84" s="201" t="s">
        <v>167</v>
      </c>
      <c r="E84" s="202" t="s">
        <v>1169</v>
      </c>
      <c r="F84" s="203" t="s">
        <v>1170</v>
      </c>
      <c r="G84" s="204" t="s">
        <v>333</v>
      </c>
      <c r="H84" s="205">
        <v>2</v>
      </c>
      <c r="I84" s="206"/>
      <c r="J84" s="207">
        <f t="shared" si="0"/>
        <v>0</v>
      </c>
      <c r="K84" s="203" t="s">
        <v>22</v>
      </c>
      <c r="L84" s="60"/>
      <c r="M84" s="208" t="s">
        <v>22</v>
      </c>
      <c r="N84" s="209" t="s">
        <v>46</v>
      </c>
      <c r="O84" s="41"/>
      <c r="P84" s="210">
        <f t="shared" si="1"/>
        <v>0</v>
      </c>
      <c r="Q84" s="210">
        <v>0</v>
      </c>
      <c r="R84" s="210">
        <f t="shared" si="2"/>
        <v>0</v>
      </c>
      <c r="S84" s="210">
        <v>0</v>
      </c>
      <c r="T84" s="211">
        <f t="shared" si="3"/>
        <v>0</v>
      </c>
      <c r="AR84" s="23" t="s">
        <v>171</v>
      </c>
      <c r="AT84" s="23" t="s">
        <v>167</v>
      </c>
      <c r="AU84" s="23" t="s">
        <v>84</v>
      </c>
      <c r="AY84" s="23" t="s">
        <v>165</v>
      </c>
      <c r="BE84" s="212">
        <f t="shared" si="4"/>
        <v>0</v>
      </c>
      <c r="BF84" s="212">
        <f t="shared" si="5"/>
        <v>0</v>
      </c>
      <c r="BG84" s="212">
        <f t="shared" si="6"/>
        <v>0</v>
      </c>
      <c r="BH84" s="212">
        <f t="shared" si="7"/>
        <v>0</v>
      </c>
      <c r="BI84" s="212">
        <f t="shared" si="8"/>
        <v>0</v>
      </c>
      <c r="BJ84" s="23" t="s">
        <v>24</v>
      </c>
      <c r="BK84" s="212">
        <f t="shared" si="9"/>
        <v>0</v>
      </c>
      <c r="BL84" s="23" t="s">
        <v>171</v>
      </c>
      <c r="BM84" s="23" t="s">
        <v>1171</v>
      </c>
    </row>
    <row r="85" spans="2:65" s="1" customFormat="1" ht="22.5" customHeight="1">
      <c r="B85" s="40"/>
      <c r="C85" s="201" t="s">
        <v>183</v>
      </c>
      <c r="D85" s="201" t="s">
        <v>167</v>
      </c>
      <c r="E85" s="202" t="s">
        <v>1172</v>
      </c>
      <c r="F85" s="203" t="s">
        <v>1173</v>
      </c>
      <c r="G85" s="204" t="s">
        <v>333</v>
      </c>
      <c r="H85" s="205">
        <v>1</v>
      </c>
      <c r="I85" s="206"/>
      <c r="J85" s="207">
        <f t="shared" si="0"/>
        <v>0</v>
      </c>
      <c r="K85" s="203" t="s">
        <v>22</v>
      </c>
      <c r="L85" s="60"/>
      <c r="M85" s="208" t="s">
        <v>22</v>
      </c>
      <c r="N85" s="209" t="s">
        <v>46</v>
      </c>
      <c r="O85" s="41"/>
      <c r="P85" s="210">
        <f t="shared" si="1"/>
        <v>0</v>
      </c>
      <c r="Q85" s="210">
        <v>0</v>
      </c>
      <c r="R85" s="210">
        <f t="shared" si="2"/>
        <v>0</v>
      </c>
      <c r="S85" s="210">
        <v>0</v>
      </c>
      <c r="T85" s="211">
        <f t="shared" si="3"/>
        <v>0</v>
      </c>
      <c r="AR85" s="23" t="s">
        <v>171</v>
      </c>
      <c r="AT85" s="23" t="s">
        <v>167</v>
      </c>
      <c r="AU85" s="23" t="s">
        <v>84</v>
      </c>
      <c r="AY85" s="23" t="s">
        <v>165</v>
      </c>
      <c r="BE85" s="212">
        <f t="shared" si="4"/>
        <v>0</v>
      </c>
      <c r="BF85" s="212">
        <f t="shared" si="5"/>
        <v>0</v>
      </c>
      <c r="BG85" s="212">
        <f t="shared" si="6"/>
        <v>0</v>
      </c>
      <c r="BH85" s="212">
        <f t="shared" si="7"/>
        <v>0</v>
      </c>
      <c r="BI85" s="212">
        <f t="shared" si="8"/>
        <v>0</v>
      </c>
      <c r="BJ85" s="23" t="s">
        <v>24</v>
      </c>
      <c r="BK85" s="212">
        <f t="shared" si="9"/>
        <v>0</v>
      </c>
      <c r="BL85" s="23" t="s">
        <v>171</v>
      </c>
      <c r="BM85" s="23" t="s">
        <v>1174</v>
      </c>
    </row>
    <row r="86" spans="2:65" s="1" customFormat="1" ht="22.5" customHeight="1">
      <c r="B86" s="40"/>
      <c r="C86" s="201" t="s">
        <v>187</v>
      </c>
      <c r="D86" s="201" t="s">
        <v>167</v>
      </c>
      <c r="E86" s="202" t="s">
        <v>1175</v>
      </c>
      <c r="F86" s="203" t="s">
        <v>1176</v>
      </c>
      <c r="G86" s="204" t="s">
        <v>333</v>
      </c>
      <c r="H86" s="205">
        <v>2</v>
      </c>
      <c r="I86" s="206"/>
      <c r="J86" s="207">
        <f t="shared" si="0"/>
        <v>0</v>
      </c>
      <c r="K86" s="203" t="s">
        <v>22</v>
      </c>
      <c r="L86" s="60"/>
      <c r="M86" s="208" t="s">
        <v>22</v>
      </c>
      <c r="N86" s="209" t="s">
        <v>46</v>
      </c>
      <c r="O86" s="41"/>
      <c r="P86" s="210">
        <f t="shared" si="1"/>
        <v>0</v>
      </c>
      <c r="Q86" s="210">
        <v>0</v>
      </c>
      <c r="R86" s="210">
        <f t="shared" si="2"/>
        <v>0</v>
      </c>
      <c r="S86" s="210">
        <v>0</v>
      </c>
      <c r="T86" s="211">
        <f t="shared" si="3"/>
        <v>0</v>
      </c>
      <c r="AR86" s="23" t="s">
        <v>171</v>
      </c>
      <c r="AT86" s="23" t="s">
        <v>167</v>
      </c>
      <c r="AU86" s="23" t="s">
        <v>84</v>
      </c>
      <c r="AY86" s="23" t="s">
        <v>165</v>
      </c>
      <c r="BE86" s="212">
        <f t="shared" si="4"/>
        <v>0</v>
      </c>
      <c r="BF86" s="212">
        <f t="shared" si="5"/>
        <v>0</v>
      </c>
      <c r="BG86" s="212">
        <f t="shared" si="6"/>
        <v>0</v>
      </c>
      <c r="BH86" s="212">
        <f t="shared" si="7"/>
        <v>0</v>
      </c>
      <c r="BI86" s="212">
        <f t="shared" si="8"/>
        <v>0</v>
      </c>
      <c r="BJ86" s="23" t="s">
        <v>24</v>
      </c>
      <c r="BK86" s="212">
        <f t="shared" si="9"/>
        <v>0</v>
      </c>
      <c r="BL86" s="23" t="s">
        <v>171</v>
      </c>
      <c r="BM86" s="23" t="s">
        <v>1177</v>
      </c>
    </row>
    <row r="87" spans="2:65" s="1" customFormat="1" ht="22.5" customHeight="1">
      <c r="B87" s="40"/>
      <c r="C87" s="201" t="s">
        <v>192</v>
      </c>
      <c r="D87" s="201" t="s">
        <v>167</v>
      </c>
      <c r="E87" s="202" t="s">
        <v>1178</v>
      </c>
      <c r="F87" s="203" t="s">
        <v>1179</v>
      </c>
      <c r="G87" s="204" t="s">
        <v>190</v>
      </c>
      <c r="H87" s="205">
        <v>5</v>
      </c>
      <c r="I87" s="206"/>
      <c r="J87" s="207">
        <f t="shared" si="0"/>
        <v>0</v>
      </c>
      <c r="K87" s="203" t="s">
        <v>22</v>
      </c>
      <c r="L87" s="60"/>
      <c r="M87" s="208" t="s">
        <v>22</v>
      </c>
      <c r="N87" s="209" t="s">
        <v>46</v>
      </c>
      <c r="O87" s="41"/>
      <c r="P87" s="210">
        <f t="shared" si="1"/>
        <v>0</v>
      </c>
      <c r="Q87" s="210">
        <v>0</v>
      </c>
      <c r="R87" s="210">
        <f t="shared" si="2"/>
        <v>0</v>
      </c>
      <c r="S87" s="210">
        <v>0</v>
      </c>
      <c r="T87" s="211">
        <f t="shared" si="3"/>
        <v>0</v>
      </c>
      <c r="AR87" s="23" t="s">
        <v>171</v>
      </c>
      <c r="AT87" s="23" t="s">
        <v>167</v>
      </c>
      <c r="AU87" s="23" t="s">
        <v>84</v>
      </c>
      <c r="AY87" s="23" t="s">
        <v>165</v>
      </c>
      <c r="BE87" s="212">
        <f t="shared" si="4"/>
        <v>0</v>
      </c>
      <c r="BF87" s="212">
        <f t="shared" si="5"/>
        <v>0</v>
      </c>
      <c r="BG87" s="212">
        <f t="shared" si="6"/>
        <v>0</v>
      </c>
      <c r="BH87" s="212">
        <f t="shared" si="7"/>
        <v>0</v>
      </c>
      <c r="BI87" s="212">
        <f t="shared" si="8"/>
        <v>0</v>
      </c>
      <c r="BJ87" s="23" t="s">
        <v>24</v>
      </c>
      <c r="BK87" s="212">
        <f t="shared" si="9"/>
        <v>0</v>
      </c>
      <c r="BL87" s="23" t="s">
        <v>171</v>
      </c>
      <c r="BM87" s="23" t="s">
        <v>1180</v>
      </c>
    </row>
    <row r="88" spans="2:65" s="1" customFormat="1" ht="44.25" customHeight="1">
      <c r="B88" s="40"/>
      <c r="C88" s="201" t="s">
        <v>197</v>
      </c>
      <c r="D88" s="201" t="s">
        <v>167</v>
      </c>
      <c r="E88" s="202" t="s">
        <v>1181</v>
      </c>
      <c r="F88" s="203" t="s">
        <v>1182</v>
      </c>
      <c r="G88" s="204" t="s">
        <v>443</v>
      </c>
      <c r="H88" s="205">
        <v>2</v>
      </c>
      <c r="I88" s="206"/>
      <c r="J88" s="207">
        <f t="shared" si="0"/>
        <v>0</v>
      </c>
      <c r="K88" s="203" t="s">
        <v>22</v>
      </c>
      <c r="L88" s="60"/>
      <c r="M88" s="208" t="s">
        <v>22</v>
      </c>
      <c r="N88" s="209" t="s">
        <v>46</v>
      </c>
      <c r="O88" s="41"/>
      <c r="P88" s="210">
        <f t="shared" si="1"/>
        <v>0</v>
      </c>
      <c r="Q88" s="210">
        <v>0</v>
      </c>
      <c r="R88" s="210">
        <f t="shared" si="2"/>
        <v>0</v>
      </c>
      <c r="S88" s="210">
        <v>0</v>
      </c>
      <c r="T88" s="211">
        <f t="shared" si="3"/>
        <v>0</v>
      </c>
      <c r="AR88" s="23" t="s">
        <v>171</v>
      </c>
      <c r="AT88" s="23" t="s">
        <v>167</v>
      </c>
      <c r="AU88" s="23" t="s">
        <v>84</v>
      </c>
      <c r="AY88" s="23" t="s">
        <v>165</v>
      </c>
      <c r="BE88" s="212">
        <f t="shared" si="4"/>
        <v>0</v>
      </c>
      <c r="BF88" s="212">
        <f t="shared" si="5"/>
        <v>0</v>
      </c>
      <c r="BG88" s="212">
        <f t="shared" si="6"/>
        <v>0</v>
      </c>
      <c r="BH88" s="212">
        <f t="shared" si="7"/>
        <v>0</v>
      </c>
      <c r="BI88" s="212">
        <f t="shared" si="8"/>
        <v>0</v>
      </c>
      <c r="BJ88" s="23" t="s">
        <v>24</v>
      </c>
      <c r="BK88" s="212">
        <f t="shared" si="9"/>
        <v>0</v>
      </c>
      <c r="BL88" s="23" t="s">
        <v>171</v>
      </c>
      <c r="BM88" s="23" t="s">
        <v>1183</v>
      </c>
    </row>
    <row r="89" spans="2:65" s="1" customFormat="1" ht="44.25" customHeight="1">
      <c r="B89" s="40"/>
      <c r="C89" s="201" t="s">
        <v>201</v>
      </c>
      <c r="D89" s="201" t="s">
        <v>167</v>
      </c>
      <c r="E89" s="202" t="s">
        <v>1184</v>
      </c>
      <c r="F89" s="203" t="s">
        <v>1185</v>
      </c>
      <c r="G89" s="204" t="s">
        <v>443</v>
      </c>
      <c r="H89" s="205">
        <v>2</v>
      </c>
      <c r="I89" s="206"/>
      <c r="J89" s="207">
        <f t="shared" si="0"/>
        <v>0</v>
      </c>
      <c r="K89" s="203" t="s">
        <v>22</v>
      </c>
      <c r="L89" s="60"/>
      <c r="M89" s="208" t="s">
        <v>22</v>
      </c>
      <c r="N89" s="209" t="s">
        <v>46</v>
      </c>
      <c r="O89" s="41"/>
      <c r="P89" s="210">
        <f t="shared" si="1"/>
        <v>0</v>
      </c>
      <c r="Q89" s="210">
        <v>0</v>
      </c>
      <c r="R89" s="210">
        <f t="shared" si="2"/>
        <v>0</v>
      </c>
      <c r="S89" s="210">
        <v>0</v>
      </c>
      <c r="T89" s="211">
        <f t="shared" si="3"/>
        <v>0</v>
      </c>
      <c r="AR89" s="23" t="s">
        <v>171</v>
      </c>
      <c r="AT89" s="23" t="s">
        <v>167</v>
      </c>
      <c r="AU89" s="23" t="s">
        <v>84</v>
      </c>
      <c r="AY89" s="23" t="s">
        <v>165</v>
      </c>
      <c r="BE89" s="212">
        <f t="shared" si="4"/>
        <v>0</v>
      </c>
      <c r="BF89" s="212">
        <f t="shared" si="5"/>
        <v>0</v>
      </c>
      <c r="BG89" s="212">
        <f t="shared" si="6"/>
        <v>0</v>
      </c>
      <c r="BH89" s="212">
        <f t="shared" si="7"/>
        <v>0</v>
      </c>
      <c r="BI89" s="212">
        <f t="shared" si="8"/>
        <v>0</v>
      </c>
      <c r="BJ89" s="23" t="s">
        <v>24</v>
      </c>
      <c r="BK89" s="212">
        <f t="shared" si="9"/>
        <v>0</v>
      </c>
      <c r="BL89" s="23" t="s">
        <v>171</v>
      </c>
      <c r="BM89" s="23" t="s">
        <v>1186</v>
      </c>
    </row>
    <row r="90" spans="2:65" s="1" customFormat="1" ht="44.25" customHeight="1">
      <c r="B90" s="40"/>
      <c r="C90" s="201" t="s">
        <v>29</v>
      </c>
      <c r="D90" s="201" t="s">
        <v>167</v>
      </c>
      <c r="E90" s="202" t="s">
        <v>1187</v>
      </c>
      <c r="F90" s="203" t="s">
        <v>1188</v>
      </c>
      <c r="G90" s="204" t="s">
        <v>170</v>
      </c>
      <c r="H90" s="205">
        <v>35</v>
      </c>
      <c r="I90" s="206"/>
      <c r="J90" s="207">
        <f t="shared" si="0"/>
        <v>0</v>
      </c>
      <c r="K90" s="203" t="s">
        <v>22</v>
      </c>
      <c r="L90" s="60"/>
      <c r="M90" s="208" t="s">
        <v>22</v>
      </c>
      <c r="N90" s="209" t="s">
        <v>46</v>
      </c>
      <c r="O90" s="41"/>
      <c r="P90" s="210">
        <f t="shared" si="1"/>
        <v>0</v>
      </c>
      <c r="Q90" s="210">
        <v>0</v>
      </c>
      <c r="R90" s="210">
        <f t="shared" si="2"/>
        <v>0</v>
      </c>
      <c r="S90" s="210">
        <v>0</v>
      </c>
      <c r="T90" s="211">
        <f t="shared" si="3"/>
        <v>0</v>
      </c>
      <c r="AR90" s="23" t="s">
        <v>171</v>
      </c>
      <c r="AT90" s="23" t="s">
        <v>167</v>
      </c>
      <c r="AU90" s="23" t="s">
        <v>84</v>
      </c>
      <c r="AY90" s="23" t="s">
        <v>165</v>
      </c>
      <c r="BE90" s="212">
        <f t="shared" si="4"/>
        <v>0</v>
      </c>
      <c r="BF90" s="212">
        <f t="shared" si="5"/>
        <v>0</v>
      </c>
      <c r="BG90" s="212">
        <f t="shared" si="6"/>
        <v>0</v>
      </c>
      <c r="BH90" s="212">
        <f t="shared" si="7"/>
        <v>0</v>
      </c>
      <c r="BI90" s="212">
        <f t="shared" si="8"/>
        <v>0</v>
      </c>
      <c r="BJ90" s="23" t="s">
        <v>24</v>
      </c>
      <c r="BK90" s="212">
        <f t="shared" si="9"/>
        <v>0</v>
      </c>
      <c r="BL90" s="23" t="s">
        <v>171</v>
      </c>
      <c r="BM90" s="23" t="s">
        <v>1189</v>
      </c>
    </row>
    <row r="91" spans="2:65" s="1" customFormat="1" ht="31.5" customHeight="1">
      <c r="B91" s="40"/>
      <c r="C91" s="201" t="s">
        <v>208</v>
      </c>
      <c r="D91" s="201" t="s">
        <v>167</v>
      </c>
      <c r="E91" s="202" t="s">
        <v>1190</v>
      </c>
      <c r="F91" s="203" t="s">
        <v>1191</v>
      </c>
      <c r="G91" s="204" t="s">
        <v>443</v>
      </c>
      <c r="H91" s="205">
        <v>1</v>
      </c>
      <c r="I91" s="206"/>
      <c r="J91" s="207">
        <f t="shared" si="0"/>
        <v>0</v>
      </c>
      <c r="K91" s="203" t="s">
        <v>22</v>
      </c>
      <c r="L91" s="60"/>
      <c r="M91" s="208" t="s">
        <v>22</v>
      </c>
      <c r="N91" s="209" t="s">
        <v>46</v>
      </c>
      <c r="O91" s="41"/>
      <c r="P91" s="210">
        <f t="shared" si="1"/>
        <v>0</v>
      </c>
      <c r="Q91" s="210">
        <v>0</v>
      </c>
      <c r="R91" s="210">
        <f t="shared" si="2"/>
        <v>0</v>
      </c>
      <c r="S91" s="210">
        <v>0</v>
      </c>
      <c r="T91" s="211">
        <f t="shared" si="3"/>
        <v>0</v>
      </c>
      <c r="AR91" s="23" t="s">
        <v>171</v>
      </c>
      <c r="AT91" s="23" t="s">
        <v>167</v>
      </c>
      <c r="AU91" s="23" t="s">
        <v>84</v>
      </c>
      <c r="AY91" s="23" t="s">
        <v>165</v>
      </c>
      <c r="BE91" s="212">
        <f t="shared" si="4"/>
        <v>0</v>
      </c>
      <c r="BF91" s="212">
        <f t="shared" si="5"/>
        <v>0</v>
      </c>
      <c r="BG91" s="212">
        <f t="shared" si="6"/>
        <v>0</v>
      </c>
      <c r="BH91" s="212">
        <f t="shared" si="7"/>
        <v>0</v>
      </c>
      <c r="BI91" s="212">
        <f t="shared" si="8"/>
        <v>0</v>
      </c>
      <c r="BJ91" s="23" t="s">
        <v>24</v>
      </c>
      <c r="BK91" s="212">
        <f t="shared" si="9"/>
        <v>0</v>
      </c>
      <c r="BL91" s="23" t="s">
        <v>171</v>
      </c>
      <c r="BM91" s="23" t="s">
        <v>1192</v>
      </c>
    </row>
    <row r="92" spans="2:65" s="1" customFormat="1" ht="44.25" customHeight="1">
      <c r="B92" s="40"/>
      <c r="C92" s="201" t="s">
        <v>212</v>
      </c>
      <c r="D92" s="201" t="s">
        <v>167</v>
      </c>
      <c r="E92" s="202" t="s">
        <v>1193</v>
      </c>
      <c r="F92" s="203" t="s">
        <v>1194</v>
      </c>
      <c r="G92" s="204" t="s">
        <v>443</v>
      </c>
      <c r="H92" s="205">
        <v>1</v>
      </c>
      <c r="I92" s="206"/>
      <c r="J92" s="207">
        <f t="shared" si="0"/>
        <v>0</v>
      </c>
      <c r="K92" s="203" t="s">
        <v>22</v>
      </c>
      <c r="L92" s="60"/>
      <c r="M92" s="208" t="s">
        <v>22</v>
      </c>
      <c r="N92" s="209" t="s">
        <v>46</v>
      </c>
      <c r="O92" s="41"/>
      <c r="P92" s="210">
        <f t="shared" si="1"/>
        <v>0</v>
      </c>
      <c r="Q92" s="210">
        <v>0</v>
      </c>
      <c r="R92" s="210">
        <f t="shared" si="2"/>
        <v>0</v>
      </c>
      <c r="S92" s="210">
        <v>0</v>
      </c>
      <c r="T92" s="211">
        <f t="shared" si="3"/>
        <v>0</v>
      </c>
      <c r="AR92" s="23" t="s">
        <v>171</v>
      </c>
      <c r="AT92" s="23" t="s">
        <v>167</v>
      </c>
      <c r="AU92" s="23" t="s">
        <v>84</v>
      </c>
      <c r="AY92" s="23" t="s">
        <v>165</v>
      </c>
      <c r="BE92" s="212">
        <f t="shared" si="4"/>
        <v>0</v>
      </c>
      <c r="BF92" s="212">
        <f t="shared" si="5"/>
        <v>0</v>
      </c>
      <c r="BG92" s="212">
        <f t="shared" si="6"/>
        <v>0</v>
      </c>
      <c r="BH92" s="212">
        <f t="shared" si="7"/>
        <v>0</v>
      </c>
      <c r="BI92" s="212">
        <f t="shared" si="8"/>
        <v>0</v>
      </c>
      <c r="BJ92" s="23" t="s">
        <v>24</v>
      </c>
      <c r="BK92" s="212">
        <f t="shared" si="9"/>
        <v>0</v>
      </c>
      <c r="BL92" s="23" t="s">
        <v>171</v>
      </c>
      <c r="BM92" s="23" t="s">
        <v>1195</v>
      </c>
    </row>
    <row r="93" spans="2:65" s="1" customFormat="1" ht="44.25" customHeight="1">
      <c r="B93" s="40"/>
      <c r="C93" s="201" t="s">
        <v>216</v>
      </c>
      <c r="D93" s="201" t="s">
        <v>167</v>
      </c>
      <c r="E93" s="202" t="s">
        <v>1196</v>
      </c>
      <c r="F93" s="203" t="s">
        <v>1197</v>
      </c>
      <c r="G93" s="204" t="s">
        <v>190</v>
      </c>
      <c r="H93" s="205">
        <v>50</v>
      </c>
      <c r="I93" s="206"/>
      <c r="J93" s="207">
        <f t="shared" si="0"/>
        <v>0</v>
      </c>
      <c r="K93" s="203" t="s">
        <v>22</v>
      </c>
      <c r="L93" s="60"/>
      <c r="M93" s="208" t="s">
        <v>22</v>
      </c>
      <c r="N93" s="209" t="s">
        <v>46</v>
      </c>
      <c r="O93" s="41"/>
      <c r="P93" s="210">
        <f t="shared" si="1"/>
        <v>0</v>
      </c>
      <c r="Q93" s="210">
        <v>0</v>
      </c>
      <c r="R93" s="210">
        <f t="shared" si="2"/>
        <v>0</v>
      </c>
      <c r="S93" s="210">
        <v>0</v>
      </c>
      <c r="T93" s="211">
        <f t="shared" si="3"/>
        <v>0</v>
      </c>
      <c r="AR93" s="23" t="s">
        <v>171</v>
      </c>
      <c r="AT93" s="23" t="s">
        <v>167</v>
      </c>
      <c r="AU93" s="23" t="s">
        <v>84</v>
      </c>
      <c r="AY93" s="23" t="s">
        <v>165</v>
      </c>
      <c r="BE93" s="212">
        <f t="shared" si="4"/>
        <v>0</v>
      </c>
      <c r="BF93" s="212">
        <f t="shared" si="5"/>
        <v>0</v>
      </c>
      <c r="BG93" s="212">
        <f t="shared" si="6"/>
        <v>0</v>
      </c>
      <c r="BH93" s="212">
        <f t="shared" si="7"/>
        <v>0</v>
      </c>
      <c r="BI93" s="212">
        <f t="shared" si="8"/>
        <v>0</v>
      </c>
      <c r="BJ93" s="23" t="s">
        <v>24</v>
      </c>
      <c r="BK93" s="212">
        <f t="shared" si="9"/>
        <v>0</v>
      </c>
      <c r="BL93" s="23" t="s">
        <v>171</v>
      </c>
      <c r="BM93" s="23" t="s">
        <v>1198</v>
      </c>
    </row>
    <row r="94" spans="2:65" s="1" customFormat="1" ht="69.75" customHeight="1">
      <c r="B94" s="40"/>
      <c r="C94" s="201" t="s">
        <v>220</v>
      </c>
      <c r="D94" s="201" t="s">
        <v>167</v>
      </c>
      <c r="E94" s="202" t="s">
        <v>1199</v>
      </c>
      <c r="F94" s="203" t="s">
        <v>1200</v>
      </c>
      <c r="G94" s="204" t="s">
        <v>264</v>
      </c>
      <c r="H94" s="205">
        <v>20</v>
      </c>
      <c r="I94" s="206"/>
      <c r="J94" s="207">
        <f t="shared" si="0"/>
        <v>0</v>
      </c>
      <c r="K94" s="203" t="s">
        <v>22</v>
      </c>
      <c r="L94" s="60"/>
      <c r="M94" s="208" t="s">
        <v>22</v>
      </c>
      <c r="N94" s="209" t="s">
        <v>46</v>
      </c>
      <c r="O94" s="41"/>
      <c r="P94" s="210">
        <f t="shared" si="1"/>
        <v>0</v>
      </c>
      <c r="Q94" s="210">
        <v>0</v>
      </c>
      <c r="R94" s="210">
        <f t="shared" si="2"/>
        <v>0</v>
      </c>
      <c r="S94" s="210">
        <v>0</v>
      </c>
      <c r="T94" s="211">
        <f t="shared" si="3"/>
        <v>0</v>
      </c>
      <c r="AR94" s="23" t="s">
        <v>171</v>
      </c>
      <c r="AT94" s="23" t="s">
        <v>167</v>
      </c>
      <c r="AU94" s="23" t="s">
        <v>84</v>
      </c>
      <c r="AY94" s="23" t="s">
        <v>165</v>
      </c>
      <c r="BE94" s="212">
        <f t="shared" si="4"/>
        <v>0</v>
      </c>
      <c r="BF94" s="212">
        <f t="shared" si="5"/>
        <v>0</v>
      </c>
      <c r="BG94" s="212">
        <f t="shared" si="6"/>
        <v>0</v>
      </c>
      <c r="BH94" s="212">
        <f t="shared" si="7"/>
        <v>0</v>
      </c>
      <c r="BI94" s="212">
        <f t="shared" si="8"/>
        <v>0</v>
      </c>
      <c r="BJ94" s="23" t="s">
        <v>24</v>
      </c>
      <c r="BK94" s="212">
        <f t="shared" si="9"/>
        <v>0</v>
      </c>
      <c r="BL94" s="23" t="s">
        <v>171</v>
      </c>
      <c r="BM94" s="23" t="s">
        <v>1201</v>
      </c>
    </row>
    <row r="95" spans="2:65" s="1" customFormat="1" ht="69.75" customHeight="1">
      <c r="B95" s="40"/>
      <c r="C95" s="201" t="s">
        <v>10</v>
      </c>
      <c r="D95" s="201" t="s">
        <v>167</v>
      </c>
      <c r="E95" s="202" t="s">
        <v>1202</v>
      </c>
      <c r="F95" s="203" t="s">
        <v>1200</v>
      </c>
      <c r="G95" s="204" t="s">
        <v>333</v>
      </c>
      <c r="H95" s="205">
        <v>1</v>
      </c>
      <c r="I95" s="206"/>
      <c r="J95" s="207">
        <f t="shared" si="0"/>
        <v>0</v>
      </c>
      <c r="K95" s="203" t="s">
        <v>22</v>
      </c>
      <c r="L95" s="60"/>
      <c r="M95" s="208" t="s">
        <v>22</v>
      </c>
      <c r="N95" s="209" t="s">
        <v>46</v>
      </c>
      <c r="O95" s="41"/>
      <c r="P95" s="210">
        <f t="shared" si="1"/>
        <v>0</v>
      </c>
      <c r="Q95" s="210">
        <v>0</v>
      </c>
      <c r="R95" s="210">
        <f t="shared" si="2"/>
        <v>0</v>
      </c>
      <c r="S95" s="210">
        <v>0</v>
      </c>
      <c r="T95" s="211">
        <f t="shared" si="3"/>
        <v>0</v>
      </c>
      <c r="AR95" s="23" t="s">
        <v>171</v>
      </c>
      <c r="AT95" s="23" t="s">
        <v>167</v>
      </c>
      <c r="AU95" s="23" t="s">
        <v>84</v>
      </c>
      <c r="AY95" s="23" t="s">
        <v>165</v>
      </c>
      <c r="BE95" s="212">
        <f t="shared" si="4"/>
        <v>0</v>
      </c>
      <c r="BF95" s="212">
        <f t="shared" si="5"/>
        <v>0</v>
      </c>
      <c r="BG95" s="212">
        <f t="shared" si="6"/>
        <v>0</v>
      </c>
      <c r="BH95" s="212">
        <f t="shared" si="7"/>
        <v>0</v>
      </c>
      <c r="BI95" s="212">
        <f t="shared" si="8"/>
        <v>0</v>
      </c>
      <c r="BJ95" s="23" t="s">
        <v>24</v>
      </c>
      <c r="BK95" s="212">
        <f t="shared" si="9"/>
        <v>0</v>
      </c>
      <c r="BL95" s="23" t="s">
        <v>171</v>
      </c>
      <c r="BM95" s="23" t="s">
        <v>1203</v>
      </c>
    </row>
    <row r="96" spans="2:65" s="1" customFormat="1" ht="69.75" customHeight="1">
      <c r="B96" s="40"/>
      <c r="C96" s="201" t="s">
        <v>229</v>
      </c>
      <c r="D96" s="201" t="s">
        <v>167</v>
      </c>
      <c r="E96" s="202" t="s">
        <v>1204</v>
      </c>
      <c r="F96" s="203" t="s">
        <v>1200</v>
      </c>
      <c r="G96" s="204" t="s">
        <v>333</v>
      </c>
      <c r="H96" s="205">
        <v>1</v>
      </c>
      <c r="I96" s="206"/>
      <c r="J96" s="207">
        <f t="shared" si="0"/>
        <v>0</v>
      </c>
      <c r="K96" s="203" t="s">
        <v>22</v>
      </c>
      <c r="L96" s="60"/>
      <c r="M96" s="208" t="s">
        <v>22</v>
      </c>
      <c r="N96" s="209" t="s">
        <v>46</v>
      </c>
      <c r="O96" s="41"/>
      <c r="P96" s="210">
        <f t="shared" si="1"/>
        <v>0</v>
      </c>
      <c r="Q96" s="210">
        <v>0</v>
      </c>
      <c r="R96" s="210">
        <f t="shared" si="2"/>
        <v>0</v>
      </c>
      <c r="S96" s="210">
        <v>0</v>
      </c>
      <c r="T96" s="211">
        <f t="shared" si="3"/>
        <v>0</v>
      </c>
      <c r="AR96" s="23" t="s">
        <v>171</v>
      </c>
      <c r="AT96" s="23" t="s">
        <v>167</v>
      </c>
      <c r="AU96" s="23" t="s">
        <v>84</v>
      </c>
      <c r="AY96" s="23" t="s">
        <v>165</v>
      </c>
      <c r="BE96" s="212">
        <f t="shared" si="4"/>
        <v>0</v>
      </c>
      <c r="BF96" s="212">
        <f t="shared" si="5"/>
        <v>0</v>
      </c>
      <c r="BG96" s="212">
        <f t="shared" si="6"/>
        <v>0</v>
      </c>
      <c r="BH96" s="212">
        <f t="shared" si="7"/>
        <v>0</v>
      </c>
      <c r="BI96" s="212">
        <f t="shared" si="8"/>
        <v>0</v>
      </c>
      <c r="BJ96" s="23" t="s">
        <v>24</v>
      </c>
      <c r="BK96" s="212">
        <f t="shared" si="9"/>
        <v>0</v>
      </c>
      <c r="BL96" s="23" t="s">
        <v>171</v>
      </c>
      <c r="BM96" s="23" t="s">
        <v>1205</v>
      </c>
    </row>
    <row r="97" spans="2:65" s="1" customFormat="1" ht="69.75" customHeight="1">
      <c r="B97" s="40"/>
      <c r="C97" s="201" t="s">
        <v>242</v>
      </c>
      <c r="D97" s="201" t="s">
        <v>167</v>
      </c>
      <c r="E97" s="202" t="s">
        <v>1206</v>
      </c>
      <c r="F97" s="203" t="s">
        <v>1200</v>
      </c>
      <c r="G97" s="204" t="s">
        <v>333</v>
      </c>
      <c r="H97" s="205">
        <v>1</v>
      </c>
      <c r="I97" s="206"/>
      <c r="J97" s="207">
        <f t="shared" si="0"/>
        <v>0</v>
      </c>
      <c r="K97" s="203" t="s">
        <v>22</v>
      </c>
      <c r="L97" s="60"/>
      <c r="M97" s="208" t="s">
        <v>22</v>
      </c>
      <c r="N97" s="223" t="s">
        <v>46</v>
      </c>
      <c r="O97" s="224"/>
      <c r="P97" s="225">
        <f t="shared" si="1"/>
        <v>0</v>
      </c>
      <c r="Q97" s="225">
        <v>0</v>
      </c>
      <c r="R97" s="225">
        <f t="shared" si="2"/>
        <v>0</v>
      </c>
      <c r="S97" s="225">
        <v>0</v>
      </c>
      <c r="T97" s="226">
        <f t="shared" si="3"/>
        <v>0</v>
      </c>
      <c r="AR97" s="23" t="s">
        <v>171</v>
      </c>
      <c r="AT97" s="23" t="s">
        <v>167</v>
      </c>
      <c r="AU97" s="23" t="s">
        <v>84</v>
      </c>
      <c r="AY97" s="23" t="s">
        <v>165</v>
      </c>
      <c r="BE97" s="212">
        <f t="shared" si="4"/>
        <v>0</v>
      </c>
      <c r="BF97" s="212">
        <f t="shared" si="5"/>
        <v>0</v>
      </c>
      <c r="BG97" s="212">
        <f t="shared" si="6"/>
        <v>0</v>
      </c>
      <c r="BH97" s="212">
        <f t="shared" si="7"/>
        <v>0</v>
      </c>
      <c r="BI97" s="212">
        <f t="shared" si="8"/>
        <v>0</v>
      </c>
      <c r="BJ97" s="23" t="s">
        <v>24</v>
      </c>
      <c r="BK97" s="212">
        <f t="shared" si="9"/>
        <v>0</v>
      </c>
      <c r="BL97" s="23" t="s">
        <v>171</v>
      </c>
      <c r="BM97" s="23" t="s">
        <v>1207</v>
      </c>
    </row>
    <row r="98" spans="2:65" s="1" customFormat="1" ht="6.95" customHeight="1">
      <c r="B98" s="55"/>
      <c r="C98" s="56"/>
      <c r="D98" s="56"/>
      <c r="E98" s="56"/>
      <c r="F98" s="56"/>
      <c r="G98" s="56"/>
      <c r="H98" s="56"/>
      <c r="I98" s="147"/>
      <c r="J98" s="56"/>
      <c r="K98" s="56"/>
      <c r="L98" s="60"/>
    </row>
  </sheetData>
  <sheetProtection password="CC35" sheet="1" objects="1" scenarios="1" formatCells="0" formatColumns="0" formatRows="0" sort="0" autoFilter="0"/>
  <autoFilter ref="C77:K97"/>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102</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1208</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ROUND(J88,2)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ROUND(SUM(BE88:BE189), 2)</f>
        <v>0</v>
      </c>
      <c r="G30" s="41"/>
      <c r="H30" s="41"/>
      <c r="I30" s="139">
        <v>0.21</v>
      </c>
      <c r="J30" s="138">
        <f>ROUND(ROUND((SUM(BE88:BE189)), 2)*I30, 2)</f>
        <v>0</v>
      </c>
      <c r="K30" s="44"/>
    </row>
    <row r="31" spans="2:11" s="1" customFormat="1" ht="14.45" customHeight="1">
      <c r="B31" s="40"/>
      <c r="C31" s="41"/>
      <c r="D31" s="41"/>
      <c r="E31" s="48" t="s">
        <v>47</v>
      </c>
      <c r="F31" s="138">
        <f>ROUND(SUM(BF88:BF189), 2)</f>
        <v>0</v>
      </c>
      <c r="G31" s="41"/>
      <c r="H31" s="41"/>
      <c r="I31" s="139">
        <v>0.15</v>
      </c>
      <c r="J31" s="138">
        <f>ROUND(ROUND((SUM(BF88:BF189)), 2)*I31, 2)</f>
        <v>0</v>
      </c>
      <c r="K31" s="44"/>
    </row>
    <row r="32" spans="2:11" s="1" customFormat="1" ht="14.45" hidden="1" customHeight="1">
      <c r="B32" s="40"/>
      <c r="C32" s="41"/>
      <c r="D32" s="41"/>
      <c r="E32" s="48" t="s">
        <v>48</v>
      </c>
      <c r="F32" s="138">
        <f>ROUND(SUM(BG88:BG189), 2)</f>
        <v>0</v>
      </c>
      <c r="G32" s="41"/>
      <c r="H32" s="41"/>
      <c r="I32" s="139">
        <v>0.21</v>
      </c>
      <c r="J32" s="138">
        <v>0</v>
      </c>
      <c r="K32" s="44"/>
    </row>
    <row r="33" spans="2:11" s="1" customFormat="1" ht="14.45" hidden="1" customHeight="1">
      <c r="B33" s="40"/>
      <c r="C33" s="41"/>
      <c r="D33" s="41"/>
      <c r="E33" s="48" t="s">
        <v>49</v>
      </c>
      <c r="F33" s="138">
        <f>ROUND(SUM(BH88:BH189), 2)</f>
        <v>0</v>
      </c>
      <c r="G33" s="41"/>
      <c r="H33" s="41"/>
      <c r="I33" s="139">
        <v>0.15</v>
      </c>
      <c r="J33" s="138">
        <v>0</v>
      </c>
      <c r="K33" s="44"/>
    </row>
    <row r="34" spans="2:11" s="1" customFormat="1" ht="14.45" hidden="1" customHeight="1">
      <c r="B34" s="40"/>
      <c r="C34" s="41"/>
      <c r="D34" s="41"/>
      <c r="E34" s="48" t="s">
        <v>50</v>
      </c>
      <c r="F34" s="138">
        <f>ROUND(SUM(BI88:BI189),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05 - SO-05-Lapák štěrku</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J88</f>
        <v>0</v>
      </c>
      <c r="K56" s="44"/>
      <c r="AU56" s="23" t="s">
        <v>142</v>
      </c>
    </row>
    <row r="57" spans="2:47" s="8" customFormat="1" ht="24.95" customHeight="1">
      <c r="B57" s="157"/>
      <c r="C57" s="158"/>
      <c r="D57" s="159" t="s">
        <v>392</v>
      </c>
      <c r="E57" s="160"/>
      <c r="F57" s="160"/>
      <c r="G57" s="160"/>
      <c r="H57" s="160"/>
      <c r="I57" s="161"/>
      <c r="J57" s="162">
        <f>J89</f>
        <v>0</v>
      </c>
      <c r="K57" s="163"/>
    </row>
    <row r="58" spans="2:47" s="9" customFormat="1" ht="19.899999999999999" customHeight="1">
      <c r="B58" s="164"/>
      <c r="C58" s="165"/>
      <c r="D58" s="166" t="s">
        <v>393</v>
      </c>
      <c r="E58" s="167"/>
      <c r="F58" s="167"/>
      <c r="G58" s="167"/>
      <c r="H58" s="167"/>
      <c r="I58" s="168"/>
      <c r="J58" s="169">
        <f>J90</f>
        <v>0</v>
      </c>
      <c r="K58" s="170"/>
    </row>
    <row r="59" spans="2:47" s="9" customFormat="1" ht="19.899999999999999" customHeight="1">
      <c r="B59" s="164"/>
      <c r="C59" s="165"/>
      <c r="D59" s="166" t="s">
        <v>782</v>
      </c>
      <c r="E59" s="167"/>
      <c r="F59" s="167"/>
      <c r="G59" s="167"/>
      <c r="H59" s="167"/>
      <c r="I59" s="168"/>
      <c r="J59" s="169">
        <f>J120</f>
        <v>0</v>
      </c>
      <c r="K59" s="170"/>
    </row>
    <row r="60" spans="2:47" s="9" customFormat="1" ht="19.899999999999999" customHeight="1">
      <c r="B60" s="164"/>
      <c r="C60" s="165"/>
      <c r="D60" s="166" t="s">
        <v>394</v>
      </c>
      <c r="E60" s="167"/>
      <c r="F60" s="167"/>
      <c r="G60" s="167"/>
      <c r="H60" s="167"/>
      <c r="I60" s="168"/>
      <c r="J60" s="169">
        <f>J137</f>
        <v>0</v>
      </c>
      <c r="K60" s="170"/>
    </row>
    <row r="61" spans="2:47" s="9" customFormat="1" ht="19.899999999999999" customHeight="1">
      <c r="B61" s="164"/>
      <c r="C61" s="165"/>
      <c r="D61" s="166" t="s">
        <v>395</v>
      </c>
      <c r="E61" s="167"/>
      <c r="F61" s="167"/>
      <c r="G61" s="167"/>
      <c r="H61" s="167"/>
      <c r="I61" s="168"/>
      <c r="J61" s="169">
        <f>J151</f>
        <v>0</v>
      </c>
      <c r="K61" s="170"/>
    </row>
    <row r="62" spans="2:47" s="9" customFormat="1" ht="19.899999999999999" customHeight="1">
      <c r="B62" s="164"/>
      <c r="C62" s="165"/>
      <c r="D62" s="166" t="s">
        <v>783</v>
      </c>
      <c r="E62" s="167"/>
      <c r="F62" s="167"/>
      <c r="G62" s="167"/>
      <c r="H62" s="167"/>
      <c r="I62" s="168"/>
      <c r="J62" s="169">
        <f>J153</f>
        <v>0</v>
      </c>
      <c r="K62" s="170"/>
    </row>
    <row r="63" spans="2:47" s="9" customFormat="1" ht="19.899999999999999" customHeight="1">
      <c r="B63" s="164"/>
      <c r="C63" s="165"/>
      <c r="D63" s="166" t="s">
        <v>396</v>
      </c>
      <c r="E63" s="167"/>
      <c r="F63" s="167"/>
      <c r="G63" s="167"/>
      <c r="H63" s="167"/>
      <c r="I63" s="168"/>
      <c r="J63" s="169">
        <f>J158</f>
        <v>0</v>
      </c>
      <c r="K63" s="170"/>
    </row>
    <row r="64" spans="2:47" s="9" customFormat="1" ht="19.899999999999999" customHeight="1">
      <c r="B64" s="164"/>
      <c r="C64" s="165"/>
      <c r="D64" s="166" t="s">
        <v>397</v>
      </c>
      <c r="E64" s="167"/>
      <c r="F64" s="167"/>
      <c r="G64" s="167"/>
      <c r="H64" s="167"/>
      <c r="I64" s="168"/>
      <c r="J64" s="169">
        <f>J161</f>
        <v>0</v>
      </c>
      <c r="K64" s="170"/>
    </row>
    <row r="65" spans="2:12" s="9" customFormat="1" ht="19.899999999999999" customHeight="1">
      <c r="B65" s="164"/>
      <c r="C65" s="165"/>
      <c r="D65" s="166" t="s">
        <v>399</v>
      </c>
      <c r="E65" s="167"/>
      <c r="F65" s="167"/>
      <c r="G65" s="167"/>
      <c r="H65" s="167"/>
      <c r="I65" s="168"/>
      <c r="J65" s="169">
        <f>J168</f>
        <v>0</v>
      </c>
      <c r="K65" s="170"/>
    </row>
    <row r="66" spans="2:12" s="8" customFormat="1" ht="24.95" customHeight="1">
      <c r="B66" s="157"/>
      <c r="C66" s="158"/>
      <c r="D66" s="159" t="s">
        <v>400</v>
      </c>
      <c r="E66" s="160"/>
      <c r="F66" s="160"/>
      <c r="G66" s="160"/>
      <c r="H66" s="160"/>
      <c r="I66" s="161"/>
      <c r="J66" s="162">
        <f>J170</f>
        <v>0</v>
      </c>
      <c r="K66" s="163"/>
    </row>
    <row r="67" spans="2:12" s="9" customFormat="1" ht="19.899999999999999" customHeight="1">
      <c r="B67" s="164"/>
      <c r="C67" s="165"/>
      <c r="D67" s="166" t="s">
        <v>786</v>
      </c>
      <c r="E67" s="167"/>
      <c r="F67" s="167"/>
      <c r="G67" s="167"/>
      <c r="H67" s="167"/>
      <c r="I67" s="168"/>
      <c r="J67" s="169">
        <f>J171</f>
        <v>0</v>
      </c>
      <c r="K67" s="170"/>
    </row>
    <row r="68" spans="2:12" s="9" customFormat="1" ht="19.899999999999999" customHeight="1">
      <c r="B68" s="164"/>
      <c r="C68" s="165"/>
      <c r="D68" s="166" t="s">
        <v>402</v>
      </c>
      <c r="E68" s="167"/>
      <c r="F68" s="167"/>
      <c r="G68" s="167"/>
      <c r="H68" s="167"/>
      <c r="I68" s="168"/>
      <c r="J68" s="169">
        <f>J181</f>
        <v>0</v>
      </c>
      <c r="K68" s="170"/>
    </row>
    <row r="69" spans="2:12" s="1" customFormat="1" ht="21.75" customHeight="1">
      <c r="B69" s="40"/>
      <c r="C69" s="41"/>
      <c r="D69" s="41"/>
      <c r="E69" s="41"/>
      <c r="F69" s="41"/>
      <c r="G69" s="41"/>
      <c r="H69" s="41"/>
      <c r="I69" s="126"/>
      <c r="J69" s="41"/>
      <c r="K69" s="44"/>
    </row>
    <row r="70" spans="2:12" s="1" customFormat="1" ht="6.95" customHeight="1">
      <c r="B70" s="55"/>
      <c r="C70" s="56"/>
      <c r="D70" s="56"/>
      <c r="E70" s="56"/>
      <c r="F70" s="56"/>
      <c r="G70" s="56"/>
      <c r="H70" s="56"/>
      <c r="I70" s="147"/>
      <c r="J70" s="56"/>
      <c r="K70" s="57"/>
    </row>
    <row r="74" spans="2:12" s="1" customFormat="1" ht="6.95" customHeight="1">
      <c r="B74" s="58"/>
      <c r="C74" s="59"/>
      <c r="D74" s="59"/>
      <c r="E74" s="59"/>
      <c r="F74" s="59"/>
      <c r="G74" s="59"/>
      <c r="H74" s="59"/>
      <c r="I74" s="150"/>
      <c r="J74" s="59"/>
      <c r="K74" s="59"/>
      <c r="L74" s="60"/>
    </row>
    <row r="75" spans="2:12" s="1" customFormat="1" ht="36.950000000000003" customHeight="1">
      <c r="B75" s="40"/>
      <c r="C75" s="61" t="s">
        <v>149</v>
      </c>
      <c r="D75" s="62"/>
      <c r="E75" s="62"/>
      <c r="F75" s="62"/>
      <c r="G75" s="62"/>
      <c r="H75" s="62"/>
      <c r="I75" s="171"/>
      <c r="J75" s="62"/>
      <c r="K75" s="62"/>
      <c r="L75" s="60"/>
    </row>
    <row r="76" spans="2:12" s="1" customFormat="1" ht="6.95" customHeight="1">
      <c r="B76" s="40"/>
      <c r="C76" s="62"/>
      <c r="D76" s="62"/>
      <c r="E76" s="62"/>
      <c r="F76" s="62"/>
      <c r="G76" s="62"/>
      <c r="H76" s="62"/>
      <c r="I76" s="171"/>
      <c r="J76" s="62"/>
      <c r="K76" s="62"/>
      <c r="L76" s="60"/>
    </row>
    <row r="77" spans="2:12" s="1" customFormat="1" ht="14.45" customHeight="1">
      <c r="B77" s="40"/>
      <c r="C77" s="64" t="s">
        <v>18</v>
      </c>
      <c r="D77" s="62"/>
      <c r="E77" s="62"/>
      <c r="F77" s="62"/>
      <c r="G77" s="62"/>
      <c r="H77" s="62"/>
      <c r="I77" s="171"/>
      <c r="J77" s="62"/>
      <c r="K77" s="62"/>
      <c r="L77" s="60"/>
    </row>
    <row r="78" spans="2:12" s="1" customFormat="1" ht="22.5" customHeight="1">
      <c r="B78" s="40"/>
      <c r="C78" s="62"/>
      <c r="D78" s="62"/>
      <c r="E78" s="388" t="str">
        <f>E7</f>
        <v>Rozšíření kapacity ČOV Květnice na cílový stav 4 500 EO</v>
      </c>
      <c r="F78" s="389"/>
      <c r="G78" s="389"/>
      <c r="H78" s="389"/>
      <c r="I78" s="171"/>
      <c r="J78" s="62"/>
      <c r="K78" s="62"/>
      <c r="L78" s="60"/>
    </row>
    <row r="79" spans="2:12" s="1" customFormat="1" ht="14.45" customHeight="1">
      <c r="B79" s="40"/>
      <c r="C79" s="64" t="s">
        <v>136</v>
      </c>
      <c r="D79" s="62"/>
      <c r="E79" s="62"/>
      <c r="F79" s="62"/>
      <c r="G79" s="62"/>
      <c r="H79" s="62"/>
      <c r="I79" s="171"/>
      <c r="J79" s="62"/>
      <c r="K79" s="62"/>
      <c r="L79" s="60"/>
    </row>
    <row r="80" spans="2:12" s="1" customFormat="1" ht="23.25" customHeight="1">
      <c r="B80" s="40"/>
      <c r="C80" s="62"/>
      <c r="D80" s="62"/>
      <c r="E80" s="360" t="str">
        <f>E9</f>
        <v>KVETNICE 05 - SO-05-Lapák štěrku</v>
      </c>
      <c r="F80" s="390"/>
      <c r="G80" s="390"/>
      <c r="H80" s="390"/>
      <c r="I80" s="171"/>
      <c r="J80" s="62"/>
      <c r="K80" s="62"/>
      <c r="L80" s="60"/>
    </row>
    <row r="81" spans="2:65" s="1" customFormat="1" ht="6.95" customHeight="1">
      <c r="B81" s="40"/>
      <c r="C81" s="62"/>
      <c r="D81" s="62"/>
      <c r="E81" s="62"/>
      <c r="F81" s="62"/>
      <c r="G81" s="62"/>
      <c r="H81" s="62"/>
      <c r="I81" s="171"/>
      <c r="J81" s="62"/>
      <c r="K81" s="62"/>
      <c r="L81" s="60"/>
    </row>
    <row r="82" spans="2:65" s="1" customFormat="1" ht="18" customHeight="1">
      <c r="B82" s="40"/>
      <c r="C82" s="64" t="s">
        <v>25</v>
      </c>
      <c r="D82" s="62"/>
      <c r="E82" s="62"/>
      <c r="F82" s="172" t="str">
        <f>F12</f>
        <v>Květnice</v>
      </c>
      <c r="G82" s="62"/>
      <c r="H82" s="62"/>
      <c r="I82" s="173" t="s">
        <v>27</v>
      </c>
      <c r="J82" s="72" t="str">
        <f>IF(J12="","",J12)</f>
        <v>3. 9. 2016</v>
      </c>
      <c r="K82" s="62"/>
      <c r="L82" s="60"/>
    </row>
    <row r="83" spans="2:65" s="1" customFormat="1" ht="6.95" customHeight="1">
      <c r="B83" s="40"/>
      <c r="C83" s="62"/>
      <c r="D83" s="62"/>
      <c r="E83" s="62"/>
      <c r="F83" s="62"/>
      <c r="G83" s="62"/>
      <c r="H83" s="62"/>
      <c r="I83" s="171"/>
      <c r="J83" s="62"/>
      <c r="K83" s="62"/>
      <c r="L83" s="60"/>
    </row>
    <row r="84" spans="2:65" s="1" customFormat="1">
      <c r="B84" s="40"/>
      <c r="C84" s="64" t="s">
        <v>31</v>
      </c>
      <c r="D84" s="62"/>
      <c r="E84" s="62"/>
      <c r="F84" s="172" t="str">
        <f>E15</f>
        <v>Obec Květnice</v>
      </c>
      <c r="G84" s="62"/>
      <c r="H84" s="62"/>
      <c r="I84" s="173" t="s">
        <v>37</v>
      </c>
      <c r="J84" s="172" t="str">
        <f>E21</f>
        <v>MK Profi Hradec Králové s.r.o.</v>
      </c>
      <c r="K84" s="62"/>
      <c r="L84" s="60"/>
    </row>
    <row r="85" spans="2:65" s="1" customFormat="1" ht="14.45" customHeight="1">
      <c r="B85" s="40"/>
      <c r="C85" s="64" t="s">
        <v>35</v>
      </c>
      <c r="D85" s="62"/>
      <c r="E85" s="62"/>
      <c r="F85" s="172" t="str">
        <f>IF(E18="","",E18)</f>
        <v/>
      </c>
      <c r="G85" s="62"/>
      <c r="H85" s="62"/>
      <c r="I85" s="171"/>
      <c r="J85" s="62"/>
      <c r="K85" s="62"/>
      <c r="L85" s="60"/>
    </row>
    <row r="86" spans="2:65" s="1" customFormat="1" ht="10.35" customHeight="1">
      <c r="B86" s="40"/>
      <c r="C86" s="62"/>
      <c r="D86" s="62"/>
      <c r="E86" s="62"/>
      <c r="F86" s="62"/>
      <c r="G86" s="62"/>
      <c r="H86" s="62"/>
      <c r="I86" s="171"/>
      <c r="J86" s="62"/>
      <c r="K86" s="62"/>
      <c r="L86" s="60"/>
    </row>
    <row r="87" spans="2:65" s="10" customFormat="1" ht="29.25" customHeight="1">
      <c r="B87" s="174"/>
      <c r="C87" s="175" t="s">
        <v>150</v>
      </c>
      <c r="D87" s="176" t="s">
        <v>60</v>
      </c>
      <c r="E87" s="176" t="s">
        <v>56</v>
      </c>
      <c r="F87" s="176" t="s">
        <v>151</v>
      </c>
      <c r="G87" s="176" t="s">
        <v>152</v>
      </c>
      <c r="H87" s="176" t="s">
        <v>153</v>
      </c>
      <c r="I87" s="177" t="s">
        <v>154</v>
      </c>
      <c r="J87" s="176" t="s">
        <v>140</v>
      </c>
      <c r="K87" s="178" t="s">
        <v>155</v>
      </c>
      <c r="L87" s="179"/>
      <c r="M87" s="80" t="s">
        <v>156</v>
      </c>
      <c r="N87" s="81" t="s">
        <v>45</v>
      </c>
      <c r="O87" s="81" t="s">
        <v>157</v>
      </c>
      <c r="P87" s="81" t="s">
        <v>158</v>
      </c>
      <c r="Q87" s="81" t="s">
        <v>159</v>
      </c>
      <c r="R87" s="81" t="s">
        <v>160</v>
      </c>
      <c r="S87" s="81" t="s">
        <v>161</v>
      </c>
      <c r="T87" s="82" t="s">
        <v>162</v>
      </c>
    </row>
    <row r="88" spans="2:65" s="1" customFormat="1" ht="29.25" customHeight="1">
      <c r="B88" s="40"/>
      <c r="C88" s="86" t="s">
        <v>141</v>
      </c>
      <c r="D88" s="62"/>
      <c r="E88" s="62"/>
      <c r="F88" s="62"/>
      <c r="G88" s="62"/>
      <c r="H88" s="62"/>
      <c r="I88" s="171"/>
      <c r="J88" s="180">
        <f>BK88</f>
        <v>0</v>
      </c>
      <c r="K88" s="62"/>
      <c r="L88" s="60"/>
      <c r="M88" s="83"/>
      <c r="N88" s="84"/>
      <c r="O88" s="84"/>
      <c r="P88" s="181">
        <f>P89+P170</f>
        <v>0</v>
      </c>
      <c r="Q88" s="84"/>
      <c r="R88" s="181">
        <f>R89+R170</f>
        <v>90.786000659999999</v>
      </c>
      <c r="S88" s="84"/>
      <c r="T88" s="182">
        <f>T89+T170</f>
        <v>0</v>
      </c>
      <c r="AT88" s="23" t="s">
        <v>74</v>
      </c>
      <c r="AU88" s="23" t="s">
        <v>142</v>
      </c>
      <c r="BK88" s="183">
        <f>BK89+BK170</f>
        <v>0</v>
      </c>
    </row>
    <row r="89" spans="2:65" s="11" customFormat="1" ht="37.35" customHeight="1">
      <c r="B89" s="184"/>
      <c r="C89" s="185"/>
      <c r="D89" s="186" t="s">
        <v>74</v>
      </c>
      <c r="E89" s="187" t="s">
        <v>163</v>
      </c>
      <c r="F89" s="187" t="s">
        <v>405</v>
      </c>
      <c r="G89" s="185"/>
      <c r="H89" s="185"/>
      <c r="I89" s="188"/>
      <c r="J89" s="189">
        <f>BK89</f>
        <v>0</v>
      </c>
      <c r="K89" s="185"/>
      <c r="L89" s="190"/>
      <c r="M89" s="191"/>
      <c r="N89" s="192"/>
      <c r="O89" s="192"/>
      <c r="P89" s="193">
        <f>P90+P120+P137+P151+P153+P158+P161+P168</f>
        <v>0</v>
      </c>
      <c r="Q89" s="192"/>
      <c r="R89" s="193">
        <f>R90+R120+R137+R151+R153+R158+R161+R168</f>
        <v>90.692013160000002</v>
      </c>
      <c r="S89" s="192"/>
      <c r="T89" s="194">
        <f>T90+T120+T137+T151+T153+T158+T161+T168</f>
        <v>0</v>
      </c>
      <c r="AR89" s="195" t="s">
        <v>24</v>
      </c>
      <c r="AT89" s="196" t="s">
        <v>74</v>
      </c>
      <c r="AU89" s="196" t="s">
        <v>75</v>
      </c>
      <c r="AY89" s="195" t="s">
        <v>165</v>
      </c>
      <c r="BK89" s="197">
        <f>BK90+BK120+BK137+BK151+BK153+BK158+BK161+BK168</f>
        <v>0</v>
      </c>
    </row>
    <row r="90" spans="2:65" s="11" customFormat="1" ht="19.899999999999999" customHeight="1">
      <c r="B90" s="184"/>
      <c r="C90" s="185"/>
      <c r="D90" s="198" t="s">
        <v>74</v>
      </c>
      <c r="E90" s="199" t="s">
        <v>24</v>
      </c>
      <c r="F90" s="199" t="s">
        <v>406</v>
      </c>
      <c r="G90" s="185"/>
      <c r="H90" s="185"/>
      <c r="I90" s="188"/>
      <c r="J90" s="200">
        <f>BK90</f>
        <v>0</v>
      </c>
      <c r="K90" s="185"/>
      <c r="L90" s="190"/>
      <c r="M90" s="191"/>
      <c r="N90" s="192"/>
      <c r="O90" s="192"/>
      <c r="P90" s="193">
        <f>SUM(P91:P119)</f>
        <v>0</v>
      </c>
      <c r="Q90" s="192"/>
      <c r="R90" s="193">
        <f>SUM(R91:R119)</f>
        <v>17.668159840000001</v>
      </c>
      <c r="S90" s="192"/>
      <c r="T90" s="194">
        <f>SUM(T91:T119)</f>
        <v>0</v>
      </c>
      <c r="AR90" s="195" t="s">
        <v>24</v>
      </c>
      <c r="AT90" s="196" t="s">
        <v>74</v>
      </c>
      <c r="AU90" s="196" t="s">
        <v>24</v>
      </c>
      <c r="AY90" s="195" t="s">
        <v>165</v>
      </c>
      <c r="BK90" s="197">
        <f>SUM(BK91:BK119)</f>
        <v>0</v>
      </c>
    </row>
    <row r="91" spans="2:65" s="1" customFormat="1" ht="22.5" customHeight="1">
      <c r="B91" s="40"/>
      <c r="C91" s="201" t="s">
        <v>24</v>
      </c>
      <c r="D91" s="201" t="s">
        <v>167</v>
      </c>
      <c r="E91" s="202" t="s">
        <v>426</v>
      </c>
      <c r="F91" s="203" t="s">
        <v>427</v>
      </c>
      <c r="G91" s="204" t="s">
        <v>428</v>
      </c>
      <c r="H91" s="205">
        <v>720</v>
      </c>
      <c r="I91" s="206"/>
      <c r="J91" s="207">
        <f>ROUND(I91*H91,2)</f>
        <v>0</v>
      </c>
      <c r="K91" s="203" t="s">
        <v>240</v>
      </c>
      <c r="L91" s="60"/>
      <c r="M91" s="208" t="s">
        <v>22</v>
      </c>
      <c r="N91" s="209" t="s">
        <v>46</v>
      </c>
      <c r="O91" s="41"/>
      <c r="P91" s="210">
        <f>O91*H91</f>
        <v>0</v>
      </c>
      <c r="Q91" s="210">
        <v>0</v>
      </c>
      <c r="R91" s="210">
        <f>Q91*H91</f>
        <v>0</v>
      </c>
      <c r="S91" s="210">
        <v>0</v>
      </c>
      <c r="T91" s="211">
        <f>S91*H91</f>
        <v>0</v>
      </c>
      <c r="AR91" s="23" t="s">
        <v>171</v>
      </c>
      <c r="AT91" s="23" t="s">
        <v>167</v>
      </c>
      <c r="AU91" s="23" t="s">
        <v>84</v>
      </c>
      <c r="AY91" s="23" t="s">
        <v>165</v>
      </c>
      <c r="BE91" s="212">
        <f>IF(N91="základní",J91,0)</f>
        <v>0</v>
      </c>
      <c r="BF91" s="212">
        <f>IF(N91="snížená",J91,0)</f>
        <v>0</v>
      </c>
      <c r="BG91" s="212">
        <f>IF(N91="zákl. přenesená",J91,0)</f>
        <v>0</v>
      </c>
      <c r="BH91" s="212">
        <f>IF(N91="sníž. přenesená",J91,0)</f>
        <v>0</v>
      </c>
      <c r="BI91" s="212">
        <f>IF(N91="nulová",J91,0)</f>
        <v>0</v>
      </c>
      <c r="BJ91" s="23" t="s">
        <v>24</v>
      </c>
      <c r="BK91" s="212">
        <f>ROUND(I91*H91,2)</f>
        <v>0</v>
      </c>
      <c r="BL91" s="23" t="s">
        <v>171</v>
      </c>
      <c r="BM91" s="23" t="s">
        <v>1209</v>
      </c>
    </row>
    <row r="92" spans="2:65" s="1" customFormat="1" ht="22.5" customHeight="1">
      <c r="B92" s="40"/>
      <c r="C92" s="201" t="s">
        <v>84</v>
      </c>
      <c r="D92" s="201" t="s">
        <v>167</v>
      </c>
      <c r="E92" s="202" t="s">
        <v>430</v>
      </c>
      <c r="F92" s="203" t="s">
        <v>431</v>
      </c>
      <c r="G92" s="204" t="s">
        <v>432</v>
      </c>
      <c r="H92" s="205">
        <v>30</v>
      </c>
      <c r="I92" s="206"/>
      <c r="J92" s="207">
        <f>ROUND(I92*H92,2)</f>
        <v>0</v>
      </c>
      <c r="K92" s="203" t="s">
        <v>240</v>
      </c>
      <c r="L92" s="60"/>
      <c r="M92" s="208" t="s">
        <v>22</v>
      </c>
      <c r="N92" s="209" t="s">
        <v>46</v>
      </c>
      <c r="O92" s="41"/>
      <c r="P92" s="210">
        <f>O92*H92</f>
        <v>0</v>
      </c>
      <c r="Q92" s="210">
        <v>0</v>
      </c>
      <c r="R92" s="210">
        <f>Q92*H92</f>
        <v>0</v>
      </c>
      <c r="S92" s="210">
        <v>0</v>
      </c>
      <c r="T92" s="211">
        <f>S92*H92</f>
        <v>0</v>
      </c>
      <c r="AR92" s="23" t="s">
        <v>171</v>
      </c>
      <c r="AT92" s="23" t="s">
        <v>167</v>
      </c>
      <c r="AU92" s="23" t="s">
        <v>84</v>
      </c>
      <c r="AY92" s="23" t="s">
        <v>165</v>
      </c>
      <c r="BE92" s="212">
        <f>IF(N92="základní",J92,0)</f>
        <v>0</v>
      </c>
      <c r="BF92" s="212">
        <f>IF(N92="snížená",J92,0)</f>
        <v>0</v>
      </c>
      <c r="BG92" s="212">
        <f>IF(N92="zákl. přenesená",J92,0)</f>
        <v>0</v>
      </c>
      <c r="BH92" s="212">
        <f>IF(N92="sníž. přenesená",J92,0)</f>
        <v>0</v>
      </c>
      <c r="BI92" s="212">
        <f>IF(N92="nulová",J92,0)</f>
        <v>0</v>
      </c>
      <c r="BJ92" s="23" t="s">
        <v>24</v>
      </c>
      <c r="BK92" s="212">
        <f>ROUND(I92*H92,2)</f>
        <v>0</v>
      </c>
      <c r="BL92" s="23" t="s">
        <v>171</v>
      </c>
      <c r="BM92" s="23" t="s">
        <v>1210</v>
      </c>
    </row>
    <row r="93" spans="2:65" s="1" customFormat="1" ht="22.5" customHeight="1">
      <c r="B93" s="40"/>
      <c r="C93" s="201" t="s">
        <v>176</v>
      </c>
      <c r="D93" s="201" t="s">
        <v>167</v>
      </c>
      <c r="E93" s="202" t="s">
        <v>1211</v>
      </c>
      <c r="F93" s="203" t="s">
        <v>1212</v>
      </c>
      <c r="G93" s="204" t="s">
        <v>195</v>
      </c>
      <c r="H93" s="205">
        <v>150.27199999999999</v>
      </c>
      <c r="I93" s="206"/>
      <c r="J93" s="207">
        <f>ROUND(I93*H93,2)</f>
        <v>0</v>
      </c>
      <c r="K93" s="203" t="s">
        <v>240</v>
      </c>
      <c r="L93" s="60"/>
      <c r="M93" s="208" t="s">
        <v>22</v>
      </c>
      <c r="N93" s="209" t="s">
        <v>46</v>
      </c>
      <c r="O93" s="41"/>
      <c r="P93" s="210">
        <f>O93*H93</f>
        <v>0</v>
      </c>
      <c r="Q93" s="210">
        <v>0</v>
      </c>
      <c r="R93" s="210">
        <f>Q93*H93</f>
        <v>0</v>
      </c>
      <c r="S93" s="210">
        <v>0</v>
      </c>
      <c r="T93" s="211">
        <f>S93*H93</f>
        <v>0</v>
      </c>
      <c r="AR93" s="23" t="s">
        <v>171</v>
      </c>
      <c r="AT93" s="23" t="s">
        <v>167</v>
      </c>
      <c r="AU93" s="23" t="s">
        <v>84</v>
      </c>
      <c r="AY93" s="23" t="s">
        <v>165</v>
      </c>
      <c r="BE93" s="212">
        <f>IF(N93="základní",J93,0)</f>
        <v>0</v>
      </c>
      <c r="BF93" s="212">
        <f>IF(N93="snížená",J93,0)</f>
        <v>0</v>
      </c>
      <c r="BG93" s="212">
        <f>IF(N93="zákl. přenesená",J93,0)</f>
        <v>0</v>
      </c>
      <c r="BH93" s="212">
        <f>IF(N93="sníž. přenesená",J93,0)</f>
        <v>0</v>
      </c>
      <c r="BI93" s="212">
        <f>IF(N93="nulová",J93,0)</f>
        <v>0</v>
      </c>
      <c r="BJ93" s="23" t="s">
        <v>24</v>
      </c>
      <c r="BK93" s="212">
        <f>ROUND(I93*H93,2)</f>
        <v>0</v>
      </c>
      <c r="BL93" s="23" t="s">
        <v>171</v>
      </c>
      <c r="BM93" s="23" t="s">
        <v>1213</v>
      </c>
    </row>
    <row r="94" spans="2:65" s="12" customFormat="1" ht="13.5">
      <c r="B94" s="227"/>
      <c r="C94" s="228"/>
      <c r="D94" s="229" t="s">
        <v>408</v>
      </c>
      <c r="E94" s="230" t="s">
        <v>22</v>
      </c>
      <c r="F94" s="231" t="s">
        <v>1214</v>
      </c>
      <c r="G94" s="228"/>
      <c r="H94" s="232">
        <v>150.27199999999999</v>
      </c>
      <c r="I94" s="233"/>
      <c r="J94" s="228"/>
      <c r="K94" s="228"/>
      <c r="L94" s="234"/>
      <c r="M94" s="235"/>
      <c r="N94" s="236"/>
      <c r="O94" s="236"/>
      <c r="P94" s="236"/>
      <c r="Q94" s="236"/>
      <c r="R94" s="236"/>
      <c r="S94" s="236"/>
      <c r="T94" s="237"/>
      <c r="AT94" s="238" t="s">
        <v>408</v>
      </c>
      <c r="AU94" s="238" t="s">
        <v>84</v>
      </c>
      <c r="AV94" s="12" t="s">
        <v>84</v>
      </c>
      <c r="AW94" s="12" t="s">
        <v>39</v>
      </c>
      <c r="AX94" s="12" t="s">
        <v>24</v>
      </c>
      <c r="AY94" s="238" t="s">
        <v>165</v>
      </c>
    </row>
    <row r="95" spans="2:65" s="1" customFormat="1" ht="22.5" customHeight="1">
      <c r="B95" s="40"/>
      <c r="C95" s="201" t="s">
        <v>171</v>
      </c>
      <c r="D95" s="201" t="s">
        <v>167</v>
      </c>
      <c r="E95" s="202" t="s">
        <v>438</v>
      </c>
      <c r="F95" s="203" t="s">
        <v>439</v>
      </c>
      <c r="G95" s="204" t="s">
        <v>195</v>
      </c>
      <c r="H95" s="205">
        <v>150.27199999999999</v>
      </c>
      <c r="I95" s="206"/>
      <c r="J95" s="207">
        <f>ROUND(I95*H95,2)</f>
        <v>0</v>
      </c>
      <c r="K95" s="203" t="s">
        <v>240</v>
      </c>
      <c r="L95" s="60"/>
      <c r="M95" s="208" t="s">
        <v>22</v>
      </c>
      <c r="N95" s="209" t="s">
        <v>46</v>
      </c>
      <c r="O95" s="41"/>
      <c r="P95" s="210">
        <f>O95*H95</f>
        <v>0</v>
      </c>
      <c r="Q95" s="210">
        <v>0</v>
      </c>
      <c r="R95" s="210">
        <f>Q95*H95</f>
        <v>0</v>
      </c>
      <c r="S95" s="210">
        <v>0</v>
      </c>
      <c r="T95" s="211">
        <f>S95*H95</f>
        <v>0</v>
      </c>
      <c r="AR95" s="23" t="s">
        <v>171</v>
      </c>
      <c r="AT95" s="23" t="s">
        <v>167</v>
      </c>
      <c r="AU95" s="23" t="s">
        <v>84</v>
      </c>
      <c r="AY95" s="23" t="s">
        <v>165</v>
      </c>
      <c r="BE95" s="212">
        <f>IF(N95="základní",J95,0)</f>
        <v>0</v>
      </c>
      <c r="BF95" s="212">
        <f>IF(N95="snížená",J95,0)</f>
        <v>0</v>
      </c>
      <c r="BG95" s="212">
        <f>IF(N95="zákl. přenesená",J95,0)</f>
        <v>0</v>
      </c>
      <c r="BH95" s="212">
        <f>IF(N95="sníž. přenesená",J95,0)</f>
        <v>0</v>
      </c>
      <c r="BI95" s="212">
        <f>IF(N95="nulová",J95,0)</f>
        <v>0</v>
      </c>
      <c r="BJ95" s="23" t="s">
        <v>24</v>
      </c>
      <c r="BK95" s="212">
        <f>ROUND(I95*H95,2)</f>
        <v>0</v>
      </c>
      <c r="BL95" s="23" t="s">
        <v>171</v>
      </c>
      <c r="BM95" s="23" t="s">
        <v>1215</v>
      </c>
    </row>
    <row r="96" spans="2:65" s="1" customFormat="1" ht="22.5" customHeight="1">
      <c r="B96" s="40"/>
      <c r="C96" s="201" t="s">
        <v>183</v>
      </c>
      <c r="D96" s="201" t="s">
        <v>167</v>
      </c>
      <c r="E96" s="202" t="s">
        <v>800</v>
      </c>
      <c r="F96" s="203" t="s">
        <v>801</v>
      </c>
      <c r="G96" s="204" t="s">
        <v>195</v>
      </c>
      <c r="H96" s="205">
        <v>1.248</v>
      </c>
      <c r="I96" s="206"/>
      <c r="J96" s="207">
        <f>ROUND(I96*H96,2)</f>
        <v>0</v>
      </c>
      <c r="K96" s="203" t="s">
        <v>240</v>
      </c>
      <c r="L96" s="60"/>
      <c r="M96" s="208" t="s">
        <v>22</v>
      </c>
      <c r="N96" s="209" t="s">
        <v>46</v>
      </c>
      <c r="O96" s="41"/>
      <c r="P96" s="210">
        <f>O96*H96</f>
        <v>0</v>
      </c>
      <c r="Q96" s="210">
        <v>0</v>
      </c>
      <c r="R96" s="210">
        <f>Q96*H96</f>
        <v>0</v>
      </c>
      <c r="S96" s="210">
        <v>0</v>
      </c>
      <c r="T96" s="211">
        <f>S96*H96</f>
        <v>0</v>
      </c>
      <c r="AR96" s="23" t="s">
        <v>171</v>
      </c>
      <c r="AT96" s="23" t="s">
        <v>167</v>
      </c>
      <c r="AU96" s="23" t="s">
        <v>84</v>
      </c>
      <c r="AY96" s="23" t="s">
        <v>165</v>
      </c>
      <c r="BE96" s="212">
        <f>IF(N96="základní",J96,0)</f>
        <v>0</v>
      </c>
      <c r="BF96" s="212">
        <f>IF(N96="snížená",J96,0)</f>
        <v>0</v>
      </c>
      <c r="BG96" s="212">
        <f>IF(N96="zákl. přenesená",J96,0)</f>
        <v>0</v>
      </c>
      <c r="BH96" s="212">
        <f>IF(N96="sníž. přenesená",J96,0)</f>
        <v>0</v>
      </c>
      <c r="BI96" s="212">
        <f>IF(N96="nulová",J96,0)</f>
        <v>0</v>
      </c>
      <c r="BJ96" s="23" t="s">
        <v>24</v>
      </c>
      <c r="BK96" s="212">
        <f>ROUND(I96*H96,2)</f>
        <v>0</v>
      </c>
      <c r="BL96" s="23" t="s">
        <v>171</v>
      </c>
      <c r="BM96" s="23" t="s">
        <v>1216</v>
      </c>
    </row>
    <row r="97" spans="2:65" s="12" customFormat="1" ht="13.5">
      <c r="B97" s="227"/>
      <c r="C97" s="228"/>
      <c r="D97" s="229" t="s">
        <v>408</v>
      </c>
      <c r="E97" s="230" t="s">
        <v>22</v>
      </c>
      <c r="F97" s="231" t="s">
        <v>1217</v>
      </c>
      <c r="G97" s="228"/>
      <c r="H97" s="232">
        <v>1.248</v>
      </c>
      <c r="I97" s="233"/>
      <c r="J97" s="228"/>
      <c r="K97" s="228"/>
      <c r="L97" s="234"/>
      <c r="M97" s="235"/>
      <c r="N97" s="236"/>
      <c r="O97" s="236"/>
      <c r="P97" s="236"/>
      <c r="Q97" s="236"/>
      <c r="R97" s="236"/>
      <c r="S97" s="236"/>
      <c r="T97" s="237"/>
      <c r="AT97" s="238" t="s">
        <v>408</v>
      </c>
      <c r="AU97" s="238" t="s">
        <v>84</v>
      </c>
      <c r="AV97" s="12" t="s">
        <v>84</v>
      </c>
      <c r="AW97" s="12" t="s">
        <v>39</v>
      </c>
      <c r="AX97" s="12" t="s">
        <v>24</v>
      </c>
      <c r="AY97" s="238" t="s">
        <v>165</v>
      </c>
    </row>
    <row r="98" spans="2:65" s="1" customFormat="1" ht="22.5" customHeight="1">
      <c r="B98" s="40"/>
      <c r="C98" s="201" t="s">
        <v>187</v>
      </c>
      <c r="D98" s="201" t="s">
        <v>167</v>
      </c>
      <c r="E98" s="202" t="s">
        <v>1218</v>
      </c>
      <c r="F98" s="203" t="s">
        <v>1219</v>
      </c>
      <c r="G98" s="204" t="s">
        <v>195</v>
      </c>
      <c r="H98" s="205">
        <v>1.248</v>
      </c>
      <c r="I98" s="206"/>
      <c r="J98" s="207">
        <f>ROUND(I98*H98,2)</f>
        <v>0</v>
      </c>
      <c r="K98" s="203" t="s">
        <v>240</v>
      </c>
      <c r="L98" s="60"/>
      <c r="M98" s="208" t="s">
        <v>22</v>
      </c>
      <c r="N98" s="209" t="s">
        <v>46</v>
      </c>
      <c r="O98" s="41"/>
      <c r="P98" s="210">
        <f>O98*H98</f>
        <v>0</v>
      </c>
      <c r="Q98" s="210">
        <v>0</v>
      </c>
      <c r="R98" s="210">
        <f>Q98*H98</f>
        <v>0</v>
      </c>
      <c r="S98" s="210">
        <v>0</v>
      </c>
      <c r="T98" s="211">
        <f>S98*H98</f>
        <v>0</v>
      </c>
      <c r="AR98" s="23" t="s">
        <v>171</v>
      </c>
      <c r="AT98" s="23" t="s">
        <v>167</v>
      </c>
      <c r="AU98" s="23" t="s">
        <v>84</v>
      </c>
      <c r="AY98" s="23" t="s">
        <v>165</v>
      </c>
      <c r="BE98" s="212">
        <f>IF(N98="základní",J98,0)</f>
        <v>0</v>
      </c>
      <c r="BF98" s="212">
        <f>IF(N98="snížená",J98,0)</f>
        <v>0</v>
      </c>
      <c r="BG98" s="212">
        <f>IF(N98="zákl. přenesená",J98,0)</f>
        <v>0</v>
      </c>
      <c r="BH98" s="212">
        <f>IF(N98="sníž. přenesená",J98,0)</f>
        <v>0</v>
      </c>
      <c r="BI98" s="212">
        <f>IF(N98="nulová",J98,0)</f>
        <v>0</v>
      </c>
      <c r="BJ98" s="23" t="s">
        <v>24</v>
      </c>
      <c r="BK98" s="212">
        <f>ROUND(I98*H98,2)</f>
        <v>0</v>
      </c>
      <c r="BL98" s="23" t="s">
        <v>171</v>
      </c>
      <c r="BM98" s="23" t="s">
        <v>1220</v>
      </c>
    </row>
    <row r="99" spans="2:65" s="1" customFormat="1" ht="22.5" customHeight="1">
      <c r="B99" s="40"/>
      <c r="C99" s="201" t="s">
        <v>192</v>
      </c>
      <c r="D99" s="201" t="s">
        <v>167</v>
      </c>
      <c r="E99" s="202" t="s">
        <v>1221</v>
      </c>
      <c r="F99" s="203" t="s">
        <v>805</v>
      </c>
      <c r="G99" s="204" t="s">
        <v>443</v>
      </c>
      <c r="H99" s="205">
        <v>1</v>
      </c>
      <c r="I99" s="206"/>
      <c r="J99" s="207">
        <f>ROUND(I99*H99,2)</f>
        <v>0</v>
      </c>
      <c r="K99" s="203" t="s">
        <v>22</v>
      </c>
      <c r="L99" s="60"/>
      <c r="M99" s="208" t="s">
        <v>22</v>
      </c>
      <c r="N99" s="209" t="s">
        <v>46</v>
      </c>
      <c r="O99" s="41"/>
      <c r="P99" s="210">
        <f>O99*H99</f>
        <v>0</v>
      </c>
      <c r="Q99" s="210">
        <v>0</v>
      </c>
      <c r="R99" s="210">
        <f>Q99*H99</f>
        <v>0</v>
      </c>
      <c r="S99" s="210">
        <v>0</v>
      </c>
      <c r="T99" s="211">
        <f>S99*H99</f>
        <v>0</v>
      </c>
      <c r="AR99" s="23" t="s">
        <v>171</v>
      </c>
      <c r="AT99" s="23" t="s">
        <v>167</v>
      </c>
      <c r="AU99" s="23" t="s">
        <v>84</v>
      </c>
      <c r="AY99" s="23" t="s">
        <v>165</v>
      </c>
      <c r="BE99" s="212">
        <f>IF(N99="základní",J99,0)</f>
        <v>0</v>
      </c>
      <c r="BF99" s="212">
        <f>IF(N99="snížená",J99,0)</f>
        <v>0</v>
      </c>
      <c r="BG99" s="212">
        <f>IF(N99="zákl. přenesená",J99,0)</f>
        <v>0</v>
      </c>
      <c r="BH99" s="212">
        <f>IF(N99="sníž. přenesená",J99,0)</f>
        <v>0</v>
      </c>
      <c r="BI99" s="212">
        <f>IF(N99="nulová",J99,0)</f>
        <v>0</v>
      </c>
      <c r="BJ99" s="23" t="s">
        <v>24</v>
      </c>
      <c r="BK99" s="212">
        <f>ROUND(I99*H99,2)</f>
        <v>0</v>
      </c>
      <c r="BL99" s="23" t="s">
        <v>171</v>
      </c>
      <c r="BM99" s="23" t="s">
        <v>1222</v>
      </c>
    </row>
    <row r="100" spans="2:65" s="12" customFormat="1" ht="13.5">
      <c r="B100" s="227"/>
      <c r="C100" s="228"/>
      <c r="D100" s="229" t="s">
        <v>408</v>
      </c>
      <c r="E100" s="230" t="s">
        <v>22</v>
      </c>
      <c r="F100" s="231" t="s">
        <v>24</v>
      </c>
      <c r="G100" s="228"/>
      <c r="H100" s="232">
        <v>1</v>
      </c>
      <c r="I100" s="233"/>
      <c r="J100" s="228"/>
      <c r="K100" s="228"/>
      <c r="L100" s="234"/>
      <c r="M100" s="235"/>
      <c r="N100" s="236"/>
      <c r="O100" s="236"/>
      <c r="P100" s="236"/>
      <c r="Q100" s="236"/>
      <c r="R100" s="236"/>
      <c r="S100" s="236"/>
      <c r="T100" s="237"/>
      <c r="AT100" s="238" t="s">
        <v>408</v>
      </c>
      <c r="AU100" s="238" t="s">
        <v>84</v>
      </c>
      <c r="AV100" s="12" t="s">
        <v>84</v>
      </c>
      <c r="AW100" s="12" t="s">
        <v>39</v>
      </c>
      <c r="AX100" s="12" t="s">
        <v>24</v>
      </c>
      <c r="AY100" s="238" t="s">
        <v>165</v>
      </c>
    </row>
    <row r="101" spans="2:65" s="1" customFormat="1" ht="22.5" customHeight="1">
      <c r="B101" s="40"/>
      <c r="C101" s="201" t="s">
        <v>197</v>
      </c>
      <c r="D101" s="201" t="s">
        <v>167</v>
      </c>
      <c r="E101" s="202" t="s">
        <v>1223</v>
      </c>
      <c r="F101" s="203" t="s">
        <v>1224</v>
      </c>
      <c r="G101" s="204" t="s">
        <v>447</v>
      </c>
      <c r="H101" s="205">
        <v>2</v>
      </c>
      <c r="I101" s="206"/>
      <c r="J101" s="207">
        <f>ROUND(I101*H101,2)</f>
        <v>0</v>
      </c>
      <c r="K101" s="203" t="s">
        <v>22</v>
      </c>
      <c r="L101" s="60"/>
      <c r="M101" s="208" t="s">
        <v>22</v>
      </c>
      <c r="N101" s="209" t="s">
        <v>46</v>
      </c>
      <c r="O101" s="41"/>
      <c r="P101" s="210">
        <f>O101*H101</f>
        <v>0</v>
      </c>
      <c r="Q101" s="210">
        <v>0</v>
      </c>
      <c r="R101" s="210">
        <f>Q101*H101</f>
        <v>0</v>
      </c>
      <c r="S101" s="210">
        <v>0</v>
      </c>
      <c r="T101" s="211">
        <f>S101*H101</f>
        <v>0</v>
      </c>
      <c r="AR101" s="23" t="s">
        <v>171</v>
      </c>
      <c r="AT101" s="23" t="s">
        <v>167</v>
      </c>
      <c r="AU101" s="23" t="s">
        <v>84</v>
      </c>
      <c r="AY101" s="23" t="s">
        <v>165</v>
      </c>
      <c r="BE101" s="212">
        <f>IF(N101="základní",J101,0)</f>
        <v>0</v>
      </c>
      <c r="BF101" s="212">
        <f>IF(N101="snížená",J101,0)</f>
        <v>0</v>
      </c>
      <c r="BG101" s="212">
        <f>IF(N101="zákl. přenesená",J101,0)</f>
        <v>0</v>
      </c>
      <c r="BH101" s="212">
        <f>IF(N101="sníž. přenesená",J101,0)</f>
        <v>0</v>
      </c>
      <c r="BI101" s="212">
        <f>IF(N101="nulová",J101,0)</f>
        <v>0</v>
      </c>
      <c r="BJ101" s="23" t="s">
        <v>24</v>
      </c>
      <c r="BK101" s="212">
        <f>ROUND(I101*H101,2)</f>
        <v>0</v>
      </c>
      <c r="BL101" s="23" t="s">
        <v>171</v>
      </c>
      <c r="BM101" s="23" t="s">
        <v>1225</v>
      </c>
    </row>
    <row r="102" spans="2:65" s="1" customFormat="1" ht="22.5" customHeight="1">
      <c r="B102" s="40"/>
      <c r="C102" s="201" t="s">
        <v>201</v>
      </c>
      <c r="D102" s="201" t="s">
        <v>167</v>
      </c>
      <c r="E102" s="202" t="s">
        <v>1226</v>
      </c>
      <c r="F102" s="203" t="s">
        <v>1227</v>
      </c>
      <c r="G102" s="204" t="s">
        <v>447</v>
      </c>
      <c r="H102" s="205">
        <v>2</v>
      </c>
      <c r="I102" s="206"/>
      <c r="J102" s="207">
        <f>ROUND(I102*H102,2)</f>
        <v>0</v>
      </c>
      <c r="K102" s="203" t="s">
        <v>22</v>
      </c>
      <c r="L102" s="60"/>
      <c r="M102" s="208" t="s">
        <v>22</v>
      </c>
      <c r="N102" s="209" t="s">
        <v>46</v>
      </c>
      <c r="O102" s="41"/>
      <c r="P102" s="210">
        <f>O102*H102</f>
        <v>0</v>
      </c>
      <c r="Q102" s="210">
        <v>0</v>
      </c>
      <c r="R102" s="210">
        <f>Q102*H102</f>
        <v>0</v>
      </c>
      <c r="S102" s="210">
        <v>0</v>
      </c>
      <c r="T102" s="211">
        <f>S102*H102</f>
        <v>0</v>
      </c>
      <c r="AR102" s="23" t="s">
        <v>171</v>
      </c>
      <c r="AT102" s="23" t="s">
        <v>167</v>
      </c>
      <c r="AU102" s="23" t="s">
        <v>84</v>
      </c>
      <c r="AY102" s="23" t="s">
        <v>165</v>
      </c>
      <c r="BE102" s="212">
        <f>IF(N102="základní",J102,0)</f>
        <v>0</v>
      </c>
      <c r="BF102" s="212">
        <f>IF(N102="snížená",J102,0)</f>
        <v>0</v>
      </c>
      <c r="BG102" s="212">
        <f>IF(N102="zákl. přenesená",J102,0)</f>
        <v>0</v>
      </c>
      <c r="BH102" s="212">
        <f>IF(N102="sníž. přenesená",J102,0)</f>
        <v>0</v>
      </c>
      <c r="BI102" s="212">
        <f>IF(N102="nulová",J102,0)</f>
        <v>0</v>
      </c>
      <c r="BJ102" s="23" t="s">
        <v>24</v>
      </c>
      <c r="BK102" s="212">
        <f>ROUND(I102*H102,2)</f>
        <v>0</v>
      </c>
      <c r="BL102" s="23" t="s">
        <v>171</v>
      </c>
      <c r="BM102" s="23" t="s">
        <v>1228</v>
      </c>
    </row>
    <row r="103" spans="2:65" s="1" customFormat="1" ht="22.5" customHeight="1">
      <c r="B103" s="40"/>
      <c r="C103" s="201" t="s">
        <v>29</v>
      </c>
      <c r="D103" s="201" t="s">
        <v>167</v>
      </c>
      <c r="E103" s="202" t="s">
        <v>449</v>
      </c>
      <c r="F103" s="203" t="s">
        <v>450</v>
      </c>
      <c r="G103" s="204" t="s">
        <v>170</v>
      </c>
      <c r="H103" s="205">
        <v>97.8</v>
      </c>
      <c r="I103" s="206"/>
      <c r="J103" s="207">
        <f>ROUND(I103*H103,2)</f>
        <v>0</v>
      </c>
      <c r="K103" s="203" t="s">
        <v>240</v>
      </c>
      <c r="L103" s="60"/>
      <c r="M103" s="208" t="s">
        <v>22</v>
      </c>
      <c r="N103" s="209" t="s">
        <v>46</v>
      </c>
      <c r="O103" s="41"/>
      <c r="P103" s="210">
        <f>O103*H103</f>
        <v>0</v>
      </c>
      <c r="Q103" s="210">
        <v>1.4999999999999999E-4</v>
      </c>
      <c r="R103" s="210">
        <f>Q103*H103</f>
        <v>1.4669999999999999E-2</v>
      </c>
      <c r="S103" s="210">
        <v>0</v>
      </c>
      <c r="T103" s="211">
        <f>S103*H103</f>
        <v>0</v>
      </c>
      <c r="AR103" s="23" t="s">
        <v>171</v>
      </c>
      <c r="AT103" s="23" t="s">
        <v>167</v>
      </c>
      <c r="AU103" s="23" t="s">
        <v>84</v>
      </c>
      <c r="AY103" s="23" t="s">
        <v>165</v>
      </c>
      <c r="BE103" s="212">
        <f>IF(N103="základní",J103,0)</f>
        <v>0</v>
      </c>
      <c r="BF103" s="212">
        <f>IF(N103="snížená",J103,0)</f>
        <v>0</v>
      </c>
      <c r="BG103" s="212">
        <f>IF(N103="zákl. přenesená",J103,0)</f>
        <v>0</v>
      </c>
      <c r="BH103" s="212">
        <f>IF(N103="sníž. přenesená",J103,0)</f>
        <v>0</v>
      </c>
      <c r="BI103" s="212">
        <f>IF(N103="nulová",J103,0)</f>
        <v>0</v>
      </c>
      <c r="BJ103" s="23" t="s">
        <v>24</v>
      </c>
      <c r="BK103" s="212">
        <f>ROUND(I103*H103,2)</f>
        <v>0</v>
      </c>
      <c r="BL103" s="23" t="s">
        <v>171</v>
      </c>
      <c r="BM103" s="23" t="s">
        <v>1229</v>
      </c>
    </row>
    <row r="104" spans="2:65" s="12" customFormat="1" ht="13.5">
      <c r="B104" s="227"/>
      <c r="C104" s="228"/>
      <c r="D104" s="229" t="s">
        <v>408</v>
      </c>
      <c r="E104" s="230" t="s">
        <v>22</v>
      </c>
      <c r="F104" s="231" t="s">
        <v>1230</v>
      </c>
      <c r="G104" s="228"/>
      <c r="H104" s="232">
        <v>97.8</v>
      </c>
      <c r="I104" s="233"/>
      <c r="J104" s="228"/>
      <c r="K104" s="228"/>
      <c r="L104" s="234"/>
      <c r="M104" s="235"/>
      <c r="N104" s="236"/>
      <c r="O104" s="236"/>
      <c r="P104" s="236"/>
      <c r="Q104" s="236"/>
      <c r="R104" s="236"/>
      <c r="S104" s="236"/>
      <c r="T104" s="237"/>
      <c r="AT104" s="238" t="s">
        <v>408</v>
      </c>
      <c r="AU104" s="238" t="s">
        <v>84</v>
      </c>
      <c r="AV104" s="12" t="s">
        <v>84</v>
      </c>
      <c r="AW104" s="12" t="s">
        <v>39</v>
      </c>
      <c r="AX104" s="12" t="s">
        <v>24</v>
      </c>
      <c r="AY104" s="238" t="s">
        <v>165</v>
      </c>
    </row>
    <row r="105" spans="2:65" s="1" customFormat="1" ht="22.5" customHeight="1">
      <c r="B105" s="40"/>
      <c r="C105" s="201" t="s">
        <v>208</v>
      </c>
      <c r="D105" s="201" t="s">
        <v>167</v>
      </c>
      <c r="E105" s="202" t="s">
        <v>457</v>
      </c>
      <c r="F105" s="203" t="s">
        <v>458</v>
      </c>
      <c r="G105" s="204" t="s">
        <v>170</v>
      </c>
      <c r="H105" s="205">
        <v>97.8</v>
      </c>
      <c r="I105" s="206"/>
      <c r="J105" s="207">
        <f>ROUND(I105*H105,2)</f>
        <v>0</v>
      </c>
      <c r="K105" s="203" t="s">
        <v>240</v>
      </c>
      <c r="L105" s="60"/>
      <c r="M105" s="208" t="s">
        <v>22</v>
      </c>
      <c r="N105" s="209" t="s">
        <v>46</v>
      </c>
      <c r="O105" s="41"/>
      <c r="P105" s="210">
        <f>O105*H105</f>
        <v>0</v>
      </c>
      <c r="Q105" s="210">
        <v>2.82E-3</v>
      </c>
      <c r="R105" s="210">
        <f>Q105*H105</f>
        <v>0.27579599999999999</v>
      </c>
      <c r="S105" s="210">
        <v>0</v>
      </c>
      <c r="T105" s="211">
        <f>S105*H105</f>
        <v>0</v>
      </c>
      <c r="AR105" s="23" t="s">
        <v>171</v>
      </c>
      <c r="AT105" s="23" t="s">
        <v>167</v>
      </c>
      <c r="AU105" s="23" t="s">
        <v>84</v>
      </c>
      <c r="AY105" s="23" t="s">
        <v>165</v>
      </c>
      <c r="BE105" s="212">
        <f>IF(N105="základní",J105,0)</f>
        <v>0</v>
      </c>
      <c r="BF105" s="212">
        <f>IF(N105="snížená",J105,0)</f>
        <v>0</v>
      </c>
      <c r="BG105" s="212">
        <f>IF(N105="zákl. přenesená",J105,0)</f>
        <v>0</v>
      </c>
      <c r="BH105" s="212">
        <f>IF(N105="sníž. přenesená",J105,0)</f>
        <v>0</v>
      </c>
      <c r="BI105" s="212">
        <f>IF(N105="nulová",J105,0)</f>
        <v>0</v>
      </c>
      <c r="BJ105" s="23" t="s">
        <v>24</v>
      </c>
      <c r="BK105" s="212">
        <f>ROUND(I105*H105,2)</f>
        <v>0</v>
      </c>
      <c r="BL105" s="23" t="s">
        <v>171</v>
      </c>
      <c r="BM105" s="23" t="s">
        <v>1231</v>
      </c>
    </row>
    <row r="106" spans="2:65" s="1" customFormat="1" ht="22.5" customHeight="1">
      <c r="B106" s="40"/>
      <c r="C106" s="213" t="s">
        <v>212</v>
      </c>
      <c r="D106" s="213" t="s">
        <v>224</v>
      </c>
      <c r="E106" s="214" t="s">
        <v>453</v>
      </c>
      <c r="F106" s="215" t="s">
        <v>454</v>
      </c>
      <c r="G106" s="216" t="s">
        <v>227</v>
      </c>
      <c r="H106" s="217">
        <v>16.145</v>
      </c>
      <c r="I106" s="218"/>
      <c r="J106" s="219">
        <f>ROUND(I106*H106,2)</f>
        <v>0</v>
      </c>
      <c r="K106" s="215" t="s">
        <v>240</v>
      </c>
      <c r="L106" s="220"/>
      <c r="M106" s="221" t="s">
        <v>22</v>
      </c>
      <c r="N106" s="222" t="s">
        <v>46</v>
      </c>
      <c r="O106" s="41"/>
      <c r="P106" s="210">
        <f>O106*H106</f>
        <v>0</v>
      </c>
      <c r="Q106" s="210">
        <v>1</v>
      </c>
      <c r="R106" s="210">
        <f>Q106*H106</f>
        <v>16.145</v>
      </c>
      <c r="S106" s="210">
        <v>0</v>
      </c>
      <c r="T106" s="211">
        <f>S106*H106</f>
        <v>0</v>
      </c>
      <c r="AR106" s="23" t="s">
        <v>197</v>
      </c>
      <c r="AT106" s="23" t="s">
        <v>224</v>
      </c>
      <c r="AU106" s="23" t="s">
        <v>84</v>
      </c>
      <c r="AY106" s="23" t="s">
        <v>165</v>
      </c>
      <c r="BE106" s="212">
        <f>IF(N106="základní",J106,0)</f>
        <v>0</v>
      </c>
      <c r="BF106" s="212">
        <f>IF(N106="snížená",J106,0)</f>
        <v>0</v>
      </c>
      <c r="BG106" s="212">
        <f>IF(N106="zákl. přenesená",J106,0)</f>
        <v>0</v>
      </c>
      <c r="BH106" s="212">
        <f>IF(N106="sníž. přenesená",J106,0)</f>
        <v>0</v>
      </c>
      <c r="BI106" s="212">
        <f>IF(N106="nulová",J106,0)</f>
        <v>0</v>
      </c>
      <c r="BJ106" s="23" t="s">
        <v>24</v>
      </c>
      <c r="BK106" s="212">
        <f>ROUND(I106*H106,2)</f>
        <v>0</v>
      </c>
      <c r="BL106" s="23" t="s">
        <v>171</v>
      </c>
      <c r="BM106" s="23" t="s">
        <v>1232</v>
      </c>
    </row>
    <row r="107" spans="2:65" s="12" customFormat="1" ht="13.5">
      <c r="B107" s="227"/>
      <c r="C107" s="228"/>
      <c r="D107" s="229" t="s">
        <v>408</v>
      </c>
      <c r="E107" s="230" t="s">
        <v>22</v>
      </c>
      <c r="F107" s="231" t="s">
        <v>1233</v>
      </c>
      <c r="G107" s="228"/>
      <c r="H107" s="232">
        <v>16.145</v>
      </c>
      <c r="I107" s="233"/>
      <c r="J107" s="228"/>
      <c r="K107" s="228"/>
      <c r="L107" s="234"/>
      <c r="M107" s="235"/>
      <c r="N107" s="236"/>
      <c r="O107" s="236"/>
      <c r="P107" s="236"/>
      <c r="Q107" s="236"/>
      <c r="R107" s="236"/>
      <c r="S107" s="236"/>
      <c r="T107" s="237"/>
      <c r="AT107" s="238" t="s">
        <v>408</v>
      </c>
      <c r="AU107" s="238" t="s">
        <v>84</v>
      </c>
      <c r="AV107" s="12" t="s">
        <v>84</v>
      </c>
      <c r="AW107" s="12" t="s">
        <v>39</v>
      </c>
      <c r="AX107" s="12" t="s">
        <v>24</v>
      </c>
      <c r="AY107" s="238" t="s">
        <v>165</v>
      </c>
    </row>
    <row r="108" spans="2:65" s="1" customFormat="1" ht="31.5" customHeight="1">
      <c r="B108" s="40"/>
      <c r="C108" s="201" t="s">
        <v>216</v>
      </c>
      <c r="D108" s="201" t="s">
        <v>167</v>
      </c>
      <c r="E108" s="202" t="s">
        <v>460</v>
      </c>
      <c r="F108" s="203" t="s">
        <v>461</v>
      </c>
      <c r="G108" s="204" t="s">
        <v>170</v>
      </c>
      <c r="H108" s="205">
        <v>97.8</v>
      </c>
      <c r="I108" s="206"/>
      <c r="J108" s="207">
        <f>ROUND(I108*H108,2)</f>
        <v>0</v>
      </c>
      <c r="K108" s="203" t="s">
        <v>240</v>
      </c>
      <c r="L108" s="60"/>
      <c r="M108" s="208" t="s">
        <v>22</v>
      </c>
      <c r="N108" s="209" t="s">
        <v>46</v>
      </c>
      <c r="O108" s="41"/>
      <c r="P108" s="210">
        <f>O108*H108</f>
        <v>0</v>
      </c>
      <c r="Q108" s="210">
        <v>9.0000000000000006E-5</v>
      </c>
      <c r="R108" s="210">
        <f>Q108*H108</f>
        <v>8.8020000000000008E-3</v>
      </c>
      <c r="S108" s="210">
        <v>0</v>
      </c>
      <c r="T108" s="211">
        <f>S108*H108</f>
        <v>0</v>
      </c>
      <c r="AR108" s="23" t="s">
        <v>171</v>
      </c>
      <c r="AT108" s="23" t="s">
        <v>167</v>
      </c>
      <c r="AU108" s="23" t="s">
        <v>84</v>
      </c>
      <c r="AY108" s="23" t="s">
        <v>165</v>
      </c>
      <c r="BE108" s="212">
        <f>IF(N108="základní",J108,0)</f>
        <v>0</v>
      </c>
      <c r="BF108" s="212">
        <f>IF(N108="snížená",J108,0)</f>
        <v>0</v>
      </c>
      <c r="BG108" s="212">
        <f>IF(N108="zákl. přenesená",J108,0)</f>
        <v>0</v>
      </c>
      <c r="BH108" s="212">
        <f>IF(N108="sníž. přenesená",J108,0)</f>
        <v>0</v>
      </c>
      <c r="BI108" s="212">
        <f>IF(N108="nulová",J108,0)</f>
        <v>0</v>
      </c>
      <c r="BJ108" s="23" t="s">
        <v>24</v>
      </c>
      <c r="BK108" s="212">
        <f>ROUND(I108*H108,2)</f>
        <v>0</v>
      </c>
      <c r="BL108" s="23" t="s">
        <v>171</v>
      </c>
      <c r="BM108" s="23" t="s">
        <v>1234</v>
      </c>
    </row>
    <row r="109" spans="2:65" s="1" customFormat="1" ht="22.5" customHeight="1">
      <c r="B109" s="40"/>
      <c r="C109" s="201" t="s">
        <v>220</v>
      </c>
      <c r="D109" s="201" t="s">
        <v>167</v>
      </c>
      <c r="E109" s="202" t="s">
        <v>463</v>
      </c>
      <c r="F109" s="203" t="s">
        <v>464</v>
      </c>
      <c r="G109" s="204" t="s">
        <v>227</v>
      </c>
      <c r="H109" s="205">
        <v>1.216</v>
      </c>
      <c r="I109" s="206"/>
      <c r="J109" s="207">
        <f>ROUND(I109*H109,2)</f>
        <v>0</v>
      </c>
      <c r="K109" s="203" t="s">
        <v>240</v>
      </c>
      <c r="L109" s="60"/>
      <c r="M109" s="208" t="s">
        <v>22</v>
      </c>
      <c r="N109" s="209" t="s">
        <v>46</v>
      </c>
      <c r="O109" s="41"/>
      <c r="P109" s="210">
        <f>O109*H109</f>
        <v>0</v>
      </c>
      <c r="Q109" s="210">
        <v>5.77E-3</v>
      </c>
      <c r="R109" s="210">
        <f>Q109*H109</f>
        <v>7.0163199999999995E-3</v>
      </c>
      <c r="S109" s="210">
        <v>0</v>
      </c>
      <c r="T109" s="211">
        <f>S109*H109</f>
        <v>0</v>
      </c>
      <c r="AR109" s="23" t="s">
        <v>171</v>
      </c>
      <c r="AT109" s="23" t="s">
        <v>167</v>
      </c>
      <c r="AU109" s="23" t="s">
        <v>84</v>
      </c>
      <c r="AY109" s="23" t="s">
        <v>165</v>
      </c>
      <c r="BE109" s="212">
        <f>IF(N109="základní",J109,0)</f>
        <v>0</v>
      </c>
      <c r="BF109" s="212">
        <f>IF(N109="snížená",J109,0)</f>
        <v>0</v>
      </c>
      <c r="BG109" s="212">
        <f>IF(N109="zákl. přenesená",J109,0)</f>
        <v>0</v>
      </c>
      <c r="BH109" s="212">
        <f>IF(N109="sníž. přenesená",J109,0)</f>
        <v>0</v>
      </c>
      <c r="BI109" s="212">
        <f>IF(N109="nulová",J109,0)</f>
        <v>0</v>
      </c>
      <c r="BJ109" s="23" t="s">
        <v>24</v>
      </c>
      <c r="BK109" s="212">
        <f>ROUND(I109*H109,2)</f>
        <v>0</v>
      </c>
      <c r="BL109" s="23" t="s">
        <v>171</v>
      </c>
      <c r="BM109" s="23" t="s">
        <v>1235</v>
      </c>
    </row>
    <row r="110" spans="2:65" s="12" customFormat="1" ht="13.5">
      <c r="B110" s="227"/>
      <c r="C110" s="228"/>
      <c r="D110" s="229" t="s">
        <v>408</v>
      </c>
      <c r="E110" s="230" t="s">
        <v>22</v>
      </c>
      <c r="F110" s="231" t="s">
        <v>1236</v>
      </c>
      <c r="G110" s="228"/>
      <c r="H110" s="232">
        <v>1.216</v>
      </c>
      <c r="I110" s="233"/>
      <c r="J110" s="228"/>
      <c r="K110" s="228"/>
      <c r="L110" s="234"/>
      <c r="M110" s="235"/>
      <c r="N110" s="236"/>
      <c r="O110" s="236"/>
      <c r="P110" s="236"/>
      <c r="Q110" s="236"/>
      <c r="R110" s="236"/>
      <c r="S110" s="236"/>
      <c r="T110" s="237"/>
      <c r="AT110" s="238" t="s">
        <v>408</v>
      </c>
      <c r="AU110" s="238" t="s">
        <v>84</v>
      </c>
      <c r="AV110" s="12" t="s">
        <v>84</v>
      </c>
      <c r="AW110" s="12" t="s">
        <v>39</v>
      </c>
      <c r="AX110" s="12" t="s">
        <v>24</v>
      </c>
      <c r="AY110" s="238" t="s">
        <v>165</v>
      </c>
    </row>
    <row r="111" spans="2:65" s="1" customFormat="1" ht="22.5" customHeight="1">
      <c r="B111" s="40"/>
      <c r="C111" s="213" t="s">
        <v>10</v>
      </c>
      <c r="D111" s="213" t="s">
        <v>224</v>
      </c>
      <c r="E111" s="214" t="s">
        <v>467</v>
      </c>
      <c r="F111" s="215" t="s">
        <v>468</v>
      </c>
      <c r="G111" s="216" t="s">
        <v>227</v>
      </c>
      <c r="H111" s="217">
        <v>1.216</v>
      </c>
      <c r="I111" s="218"/>
      <c r="J111" s="219">
        <f>ROUND(I111*H111,2)</f>
        <v>0</v>
      </c>
      <c r="K111" s="215" t="s">
        <v>240</v>
      </c>
      <c r="L111" s="220"/>
      <c r="M111" s="221" t="s">
        <v>22</v>
      </c>
      <c r="N111" s="222" t="s">
        <v>46</v>
      </c>
      <c r="O111" s="41"/>
      <c r="P111" s="210">
        <f>O111*H111</f>
        <v>0</v>
      </c>
      <c r="Q111" s="210">
        <v>1</v>
      </c>
      <c r="R111" s="210">
        <f>Q111*H111</f>
        <v>1.216</v>
      </c>
      <c r="S111" s="210">
        <v>0</v>
      </c>
      <c r="T111" s="211">
        <f>S111*H111</f>
        <v>0</v>
      </c>
      <c r="AR111" s="23" t="s">
        <v>197</v>
      </c>
      <c r="AT111" s="23" t="s">
        <v>224</v>
      </c>
      <c r="AU111" s="23" t="s">
        <v>84</v>
      </c>
      <c r="AY111" s="23" t="s">
        <v>165</v>
      </c>
      <c r="BE111" s="212">
        <f>IF(N111="základní",J111,0)</f>
        <v>0</v>
      </c>
      <c r="BF111" s="212">
        <f>IF(N111="snížená",J111,0)</f>
        <v>0</v>
      </c>
      <c r="BG111" s="212">
        <f>IF(N111="zákl. přenesená",J111,0)</f>
        <v>0</v>
      </c>
      <c r="BH111" s="212">
        <f>IF(N111="sníž. přenesená",J111,0)</f>
        <v>0</v>
      </c>
      <c r="BI111" s="212">
        <f>IF(N111="nulová",J111,0)</f>
        <v>0</v>
      </c>
      <c r="BJ111" s="23" t="s">
        <v>24</v>
      </c>
      <c r="BK111" s="212">
        <f>ROUND(I111*H111,2)</f>
        <v>0</v>
      </c>
      <c r="BL111" s="23" t="s">
        <v>171</v>
      </c>
      <c r="BM111" s="23" t="s">
        <v>1237</v>
      </c>
    </row>
    <row r="112" spans="2:65" s="1" customFormat="1" ht="22.5" customHeight="1">
      <c r="B112" s="40"/>
      <c r="C112" s="201" t="s">
        <v>229</v>
      </c>
      <c r="D112" s="201" t="s">
        <v>167</v>
      </c>
      <c r="E112" s="202" t="s">
        <v>821</v>
      </c>
      <c r="F112" s="203" t="s">
        <v>822</v>
      </c>
      <c r="G112" s="204" t="s">
        <v>227</v>
      </c>
      <c r="H112" s="205">
        <v>1.216</v>
      </c>
      <c r="I112" s="206"/>
      <c r="J112" s="207">
        <f>ROUND(I112*H112,2)</f>
        <v>0</v>
      </c>
      <c r="K112" s="203" t="s">
        <v>240</v>
      </c>
      <c r="L112" s="60"/>
      <c r="M112" s="208" t="s">
        <v>22</v>
      </c>
      <c r="N112" s="209" t="s">
        <v>46</v>
      </c>
      <c r="O112" s="41"/>
      <c r="P112" s="210">
        <f>O112*H112</f>
        <v>0</v>
      </c>
      <c r="Q112" s="210">
        <v>7.2000000000000005E-4</v>
      </c>
      <c r="R112" s="210">
        <f>Q112*H112</f>
        <v>8.7552000000000007E-4</v>
      </c>
      <c r="S112" s="210">
        <v>0</v>
      </c>
      <c r="T112" s="211">
        <f>S112*H112</f>
        <v>0</v>
      </c>
      <c r="AR112" s="23" t="s">
        <v>171</v>
      </c>
      <c r="AT112" s="23" t="s">
        <v>167</v>
      </c>
      <c r="AU112" s="23" t="s">
        <v>84</v>
      </c>
      <c r="AY112" s="23" t="s">
        <v>165</v>
      </c>
      <c r="BE112" s="212">
        <f>IF(N112="základní",J112,0)</f>
        <v>0</v>
      </c>
      <c r="BF112" s="212">
        <f>IF(N112="snížená",J112,0)</f>
        <v>0</v>
      </c>
      <c r="BG112" s="212">
        <f>IF(N112="zákl. přenesená",J112,0)</f>
        <v>0</v>
      </c>
      <c r="BH112" s="212">
        <f>IF(N112="sníž. přenesená",J112,0)</f>
        <v>0</v>
      </c>
      <c r="BI112" s="212">
        <f>IF(N112="nulová",J112,0)</f>
        <v>0</v>
      </c>
      <c r="BJ112" s="23" t="s">
        <v>24</v>
      </c>
      <c r="BK112" s="212">
        <f>ROUND(I112*H112,2)</f>
        <v>0</v>
      </c>
      <c r="BL112" s="23" t="s">
        <v>171</v>
      </c>
      <c r="BM112" s="23" t="s">
        <v>1238</v>
      </c>
    </row>
    <row r="113" spans="2:65" s="1" customFormat="1" ht="22.5" customHeight="1">
      <c r="B113" s="40"/>
      <c r="C113" s="201" t="s">
        <v>233</v>
      </c>
      <c r="D113" s="201" t="s">
        <v>167</v>
      </c>
      <c r="E113" s="202" t="s">
        <v>1239</v>
      </c>
      <c r="F113" s="203" t="s">
        <v>1240</v>
      </c>
      <c r="G113" s="204" t="s">
        <v>195</v>
      </c>
      <c r="H113" s="205">
        <v>1.248</v>
      </c>
      <c r="I113" s="206"/>
      <c r="J113" s="207">
        <f>ROUND(I113*H113,2)</f>
        <v>0</v>
      </c>
      <c r="K113" s="203" t="s">
        <v>240</v>
      </c>
      <c r="L113" s="60"/>
      <c r="M113" s="208" t="s">
        <v>22</v>
      </c>
      <c r="N113" s="209" t="s">
        <v>46</v>
      </c>
      <c r="O113" s="41"/>
      <c r="P113" s="210">
        <f>O113*H113</f>
        <v>0</v>
      </c>
      <c r="Q113" s="210">
        <v>0</v>
      </c>
      <c r="R113" s="210">
        <f>Q113*H113</f>
        <v>0</v>
      </c>
      <c r="S113" s="210">
        <v>0</v>
      </c>
      <c r="T113" s="211">
        <f>S113*H113</f>
        <v>0</v>
      </c>
      <c r="AR113" s="23" t="s">
        <v>171</v>
      </c>
      <c r="AT113" s="23" t="s">
        <v>167</v>
      </c>
      <c r="AU113" s="23" t="s">
        <v>84</v>
      </c>
      <c r="AY113" s="23" t="s">
        <v>165</v>
      </c>
      <c r="BE113" s="212">
        <f>IF(N113="základní",J113,0)</f>
        <v>0</v>
      </c>
      <c r="BF113" s="212">
        <f>IF(N113="snížená",J113,0)</f>
        <v>0</v>
      </c>
      <c r="BG113" s="212">
        <f>IF(N113="zákl. přenesená",J113,0)</f>
        <v>0</v>
      </c>
      <c r="BH113" s="212">
        <f>IF(N113="sníž. přenesená",J113,0)</f>
        <v>0</v>
      </c>
      <c r="BI113" s="212">
        <f>IF(N113="nulová",J113,0)</f>
        <v>0</v>
      </c>
      <c r="BJ113" s="23" t="s">
        <v>24</v>
      </c>
      <c r="BK113" s="212">
        <f>ROUND(I113*H113,2)</f>
        <v>0</v>
      </c>
      <c r="BL113" s="23" t="s">
        <v>171</v>
      </c>
      <c r="BM113" s="23" t="s">
        <v>1241</v>
      </c>
    </row>
    <row r="114" spans="2:65" s="1" customFormat="1" ht="22.5" customHeight="1">
      <c r="B114" s="40"/>
      <c r="C114" s="201" t="s">
        <v>242</v>
      </c>
      <c r="D114" s="201" t="s">
        <v>167</v>
      </c>
      <c r="E114" s="202" t="s">
        <v>209</v>
      </c>
      <c r="F114" s="203" t="s">
        <v>210</v>
      </c>
      <c r="G114" s="204" t="s">
        <v>195</v>
      </c>
      <c r="H114" s="205">
        <v>42.633000000000003</v>
      </c>
      <c r="I114" s="206"/>
      <c r="J114" s="207">
        <f>ROUND(I114*H114,2)</f>
        <v>0</v>
      </c>
      <c r="K114" s="203" t="s">
        <v>240</v>
      </c>
      <c r="L114" s="60"/>
      <c r="M114" s="208" t="s">
        <v>22</v>
      </c>
      <c r="N114" s="209" t="s">
        <v>46</v>
      </c>
      <c r="O114" s="41"/>
      <c r="P114" s="210">
        <f>O114*H114</f>
        <v>0</v>
      </c>
      <c r="Q114" s="210">
        <v>0</v>
      </c>
      <c r="R114" s="210">
        <f>Q114*H114</f>
        <v>0</v>
      </c>
      <c r="S114" s="210">
        <v>0</v>
      </c>
      <c r="T114" s="211">
        <f>S114*H114</f>
        <v>0</v>
      </c>
      <c r="AR114" s="23" t="s">
        <v>171</v>
      </c>
      <c r="AT114" s="23" t="s">
        <v>167</v>
      </c>
      <c r="AU114" s="23" t="s">
        <v>84</v>
      </c>
      <c r="AY114" s="23" t="s">
        <v>165</v>
      </c>
      <c r="BE114" s="212">
        <f>IF(N114="základní",J114,0)</f>
        <v>0</v>
      </c>
      <c r="BF114" s="212">
        <f>IF(N114="snížená",J114,0)</f>
        <v>0</v>
      </c>
      <c r="BG114" s="212">
        <f>IF(N114="zákl. přenesená",J114,0)</f>
        <v>0</v>
      </c>
      <c r="BH114" s="212">
        <f>IF(N114="sníž. přenesená",J114,0)</f>
        <v>0</v>
      </c>
      <c r="BI114" s="212">
        <f>IF(N114="nulová",J114,0)</f>
        <v>0</v>
      </c>
      <c r="BJ114" s="23" t="s">
        <v>24</v>
      </c>
      <c r="BK114" s="212">
        <f>ROUND(I114*H114,2)</f>
        <v>0</v>
      </c>
      <c r="BL114" s="23" t="s">
        <v>171</v>
      </c>
      <c r="BM114" s="23" t="s">
        <v>1242</v>
      </c>
    </row>
    <row r="115" spans="2:65" s="12" customFormat="1" ht="13.5">
      <c r="B115" s="227"/>
      <c r="C115" s="228"/>
      <c r="D115" s="229" t="s">
        <v>408</v>
      </c>
      <c r="E115" s="230" t="s">
        <v>22</v>
      </c>
      <c r="F115" s="231" t="s">
        <v>1243</v>
      </c>
      <c r="G115" s="228"/>
      <c r="H115" s="232">
        <v>42.633000000000003</v>
      </c>
      <c r="I115" s="233"/>
      <c r="J115" s="228"/>
      <c r="K115" s="228"/>
      <c r="L115" s="234"/>
      <c r="M115" s="235"/>
      <c r="N115" s="236"/>
      <c r="O115" s="236"/>
      <c r="P115" s="236"/>
      <c r="Q115" s="236"/>
      <c r="R115" s="236"/>
      <c r="S115" s="236"/>
      <c r="T115" s="237"/>
      <c r="AT115" s="238" t="s">
        <v>408</v>
      </c>
      <c r="AU115" s="238" t="s">
        <v>84</v>
      </c>
      <c r="AV115" s="12" t="s">
        <v>84</v>
      </c>
      <c r="AW115" s="12" t="s">
        <v>39</v>
      </c>
      <c r="AX115" s="12" t="s">
        <v>24</v>
      </c>
      <c r="AY115" s="238" t="s">
        <v>165</v>
      </c>
    </row>
    <row r="116" spans="2:65" s="1" customFormat="1" ht="22.5" customHeight="1">
      <c r="B116" s="40"/>
      <c r="C116" s="201" t="s">
        <v>250</v>
      </c>
      <c r="D116" s="201" t="s">
        <v>167</v>
      </c>
      <c r="E116" s="202" t="s">
        <v>471</v>
      </c>
      <c r="F116" s="203" t="s">
        <v>472</v>
      </c>
      <c r="G116" s="204" t="s">
        <v>195</v>
      </c>
      <c r="H116" s="205">
        <v>42.633000000000003</v>
      </c>
      <c r="I116" s="206"/>
      <c r="J116" s="207">
        <f>ROUND(I116*H116,2)</f>
        <v>0</v>
      </c>
      <c r="K116" s="203" t="s">
        <v>240</v>
      </c>
      <c r="L116" s="60"/>
      <c r="M116" s="208" t="s">
        <v>22</v>
      </c>
      <c r="N116" s="209" t="s">
        <v>46</v>
      </c>
      <c r="O116" s="41"/>
      <c r="P116" s="210">
        <f>O116*H116</f>
        <v>0</v>
      </c>
      <c r="Q116" s="210">
        <v>0</v>
      </c>
      <c r="R116" s="210">
        <f>Q116*H116</f>
        <v>0</v>
      </c>
      <c r="S116" s="210">
        <v>0</v>
      </c>
      <c r="T116" s="211">
        <f>S116*H116</f>
        <v>0</v>
      </c>
      <c r="AR116" s="23" t="s">
        <v>171</v>
      </c>
      <c r="AT116" s="23" t="s">
        <v>167</v>
      </c>
      <c r="AU116" s="23" t="s">
        <v>84</v>
      </c>
      <c r="AY116" s="23" t="s">
        <v>165</v>
      </c>
      <c r="BE116" s="212">
        <f>IF(N116="základní",J116,0)</f>
        <v>0</v>
      </c>
      <c r="BF116" s="212">
        <f>IF(N116="snížená",J116,0)</f>
        <v>0</v>
      </c>
      <c r="BG116" s="212">
        <f>IF(N116="zákl. přenesená",J116,0)</f>
        <v>0</v>
      </c>
      <c r="BH116" s="212">
        <f>IF(N116="sníž. přenesená",J116,0)</f>
        <v>0</v>
      </c>
      <c r="BI116" s="212">
        <f>IF(N116="nulová",J116,0)</f>
        <v>0</v>
      </c>
      <c r="BJ116" s="23" t="s">
        <v>24</v>
      </c>
      <c r="BK116" s="212">
        <f>ROUND(I116*H116,2)</f>
        <v>0</v>
      </c>
      <c r="BL116" s="23" t="s">
        <v>171</v>
      </c>
      <c r="BM116" s="23" t="s">
        <v>1244</v>
      </c>
    </row>
    <row r="117" spans="2:65" s="1" customFormat="1" ht="22.5" customHeight="1">
      <c r="B117" s="40"/>
      <c r="C117" s="201" t="s">
        <v>246</v>
      </c>
      <c r="D117" s="201" t="s">
        <v>167</v>
      </c>
      <c r="E117" s="202" t="s">
        <v>474</v>
      </c>
      <c r="F117" s="203" t="s">
        <v>475</v>
      </c>
      <c r="G117" s="204" t="s">
        <v>195</v>
      </c>
      <c r="H117" s="205">
        <v>42.633000000000003</v>
      </c>
      <c r="I117" s="206"/>
      <c r="J117" s="207">
        <f>ROUND(I117*H117,2)</f>
        <v>0</v>
      </c>
      <c r="K117" s="203" t="s">
        <v>240</v>
      </c>
      <c r="L117" s="60"/>
      <c r="M117" s="208" t="s">
        <v>22</v>
      </c>
      <c r="N117" s="209" t="s">
        <v>46</v>
      </c>
      <c r="O117" s="41"/>
      <c r="P117" s="210">
        <f>O117*H117</f>
        <v>0</v>
      </c>
      <c r="Q117" s="210">
        <v>0</v>
      </c>
      <c r="R117" s="210">
        <f>Q117*H117</f>
        <v>0</v>
      </c>
      <c r="S117" s="210">
        <v>0</v>
      </c>
      <c r="T117" s="211">
        <f>S117*H117</f>
        <v>0</v>
      </c>
      <c r="AR117" s="23" t="s">
        <v>171</v>
      </c>
      <c r="AT117" s="23" t="s">
        <v>167</v>
      </c>
      <c r="AU117" s="23" t="s">
        <v>84</v>
      </c>
      <c r="AY117" s="23" t="s">
        <v>165</v>
      </c>
      <c r="BE117" s="212">
        <f>IF(N117="základní",J117,0)</f>
        <v>0</v>
      </c>
      <c r="BF117" s="212">
        <f>IF(N117="snížená",J117,0)</f>
        <v>0</v>
      </c>
      <c r="BG117" s="212">
        <f>IF(N117="zákl. přenesená",J117,0)</f>
        <v>0</v>
      </c>
      <c r="BH117" s="212">
        <f>IF(N117="sníž. přenesená",J117,0)</f>
        <v>0</v>
      </c>
      <c r="BI117" s="212">
        <f>IF(N117="nulová",J117,0)</f>
        <v>0</v>
      </c>
      <c r="BJ117" s="23" t="s">
        <v>24</v>
      </c>
      <c r="BK117" s="212">
        <f>ROUND(I117*H117,2)</f>
        <v>0</v>
      </c>
      <c r="BL117" s="23" t="s">
        <v>171</v>
      </c>
      <c r="BM117" s="23" t="s">
        <v>1245</v>
      </c>
    </row>
    <row r="118" spans="2:65" s="1" customFormat="1" ht="22.5" customHeight="1">
      <c r="B118" s="40"/>
      <c r="C118" s="201" t="s">
        <v>9</v>
      </c>
      <c r="D118" s="201" t="s">
        <v>167</v>
      </c>
      <c r="E118" s="202" t="s">
        <v>477</v>
      </c>
      <c r="F118" s="203" t="s">
        <v>478</v>
      </c>
      <c r="G118" s="204" t="s">
        <v>195</v>
      </c>
      <c r="H118" s="205">
        <v>109.07299999999999</v>
      </c>
      <c r="I118" s="206"/>
      <c r="J118" s="207">
        <f>ROUND(I118*H118,2)</f>
        <v>0</v>
      </c>
      <c r="K118" s="203" t="s">
        <v>240</v>
      </c>
      <c r="L118" s="60"/>
      <c r="M118" s="208" t="s">
        <v>22</v>
      </c>
      <c r="N118" s="209" t="s">
        <v>46</v>
      </c>
      <c r="O118" s="41"/>
      <c r="P118" s="210">
        <f>O118*H118</f>
        <v>0</v>
      </c>
      <c r="Q118" s="210">
        <v>0</v>
      </c>
      <c r="R118" s="210">
        <f>Q118*H118</f>
        <v>0</v>
      </c>
      <c r="S118" s="210">
        <v>0</v>
      </c>
      <c r="T118" s="211">
        <f>S118*H118</f>
        <v>0</v>
      </c>
      <c r="AR118" s="23" t="s">
        <v>171</v>
      </c>
      <c r="AT118" s="23" t="s">
        <v>167</v>
      </c>
      <c r="AU118" s="23" t="s">
        <v>84</v>
      </c>
      <c r="AY118" s="23" t="s">
        <v>165</v>
      </c>
      <c r="BE118" s="212">
        <f>IF(N118="základní",J118,0)</f>
        <v>0</v>
      </c>
      <c r="BF118" s="212">
        <f>IF(N118="snížená",J118,0)</f>
        <v>0</v>
      </c>
      <c r="BG118" s="212">
        <f>IF(N118="zákl. přenesená",J118,0)</f>
        <v>0</v>
      </c>
      <c r="BH118" s="212">
        <f>IF(N118="sníž. přenesená",J118,0)</f>
        <v>0</v>
      </c>
      <c r="BI118" s="212">
        <f>IF(N118="nulová",J118,0)</f>
        <v>0</v>
      </c>
      <c r="BJ118" s="23" t="s">
        <v>24</v>
      </c>
      <c r="BK118" s="212">
        <f>ROUND(I118*H118,2)</f>
        <v>0</v>
      </c>
      <c r="BL118" s="23" t="s">
        <v>171</v>
      </c>
      <c r="BM118" s="23" t="s">
        <v>1246</v>
      </c>
    </row>
    <row r="119" spans="2:65" s="12" customFormat="1" ht="13.5">
      <c r="B119" s="227"/>
      <c r="C119" s="228"/>
      <c r="D119" s="239" t="s">
        <v>408</v>
      </c>
      <c r="E119" s="240" t="s">
        <v>22</v>
      </c>
      <c r="F119" s="241" t="s">
        <v>1247</v>
      </c>
      <c r="G119" s="228"/>
      <c r="H119" s="242">
        <v>109.07299999999999</v>
      </c>
      <c r="I119" s="233"/>
      <c r="J119" s="228"/>
      <c r="K119" s="228"/>
      <c r="L119" s="234"/>
      <c r="M119" s="235"/>
      <c r="N119" s="236"/>
      <c r="O119" s="236"/>
      <c r="P119" s="236"/>
      <c r="Q119" s="236"/>
      <c r="R119" s="236"/>
      <c r="S119" s="236"/>
      <c r="T119" s="237"/>
      <c r="AT119" s="238" t="s">
        <v>408</v>
      </c>
      <c r="AU119" s="238" t="s">
        <v>84</v>
      </c>
      <c r="AV119" s="12" t="s">
        <v>84</v>
      </c>
      <c r="AW119" s="12" t="s">
        <v>39</v>
      </c>
      <c r="AX119" s="12" t="s">
        <v>24</v>
      </c>
      <c r="AY119" s="238" t="s">
        <v>165</v>
      </c>
    </row>
    <row r="120" spans="2:65" s="11" customFormat="1" ht="29.85" customHeight="1">
      <c r="B120" s="184"/>
      <c r="C120" s="185"/>
      <c r="D120" s="198" t="s">
        <v>74</v>
      </c>
      <c r="E120" s="199" t="s">
        <v>84</v>
      </c>
      <c r="F120" s="199" t="s">
        <v>835</v>
      </c>
      <c r="G120" s="185"/>
      <c r="H120" s="185"/>
      <c r="I120" s="188"/>
      <c r="J120" s="200">
        <f>BK120</f>
        <v>0</v>
      </c>
      <c r="K120" s="185"/>
      <c r="L120" s="190"/>
      <c r="M120" s="191"/>
      <c r="N120" s="192"/>
      <c r="O120" s="192"/>
      <c r="P120" s="193">
        <f>SUM(P121:P136)</f>
        <v>0</v>
      </c>
      <c r="Q120" s="192"/>
      <c r="R120" s="193">
        <f>SUM(R121:R136)</f>
        <v>28.248412859999995</v>
      </c>
      <c r="S120" s="192"/>
      <c r="T120" s="194">
        <f>SUM(T121:T136)</f>
        <v>0</v>
      </c>
      <c r="AR120" s="195" t="s">
        <v>24</v>
      </c>
      <c r="AT120" s="196" t="s">
        <v>74</v>
      </c>
      <c r="AU120" s="196" t="s">
        <v>24</v>
      </c>
      <c r="AY120" s="195" t="s">
        <v>165</v>
      </c>
      <c r="BK120" s="197">
        <f>SUM(BK121:BK136)</f>
        <v>0</v>
      </c>
    </row>
    <row r="121" spans="2:65" s="1" customFormat="1" ht="31.5" customHeight="1">
      <c r="B121" s="40"/>
      <c r="C121" s="201" t="s">
        <v>257</v>
      </c>
      <c r="D121" s="201" t="s">
        <v>167</v>
      </c>
      <c r="E121" s="202" t="s">
        <v>1248</v>
      </c>
      <c r="F121" s="203" t="s">
        <v>1249</v>
      </c>
      <c r="G121" s="204" t="s">
        <v>190</v>
      </c>
      <c r="H121" s="205">
        <v>10.4</v>
      </c>
      <c r="I121" s="206"/>
      <c r="J121" s="207">
        <f>ROUND(I121*H121,2)</f>
        <v>0</v>
      </c>
      <c r="K121" s="203" t="s">
        <v>240</v>
      </c>
      <c r="L121" s="60"/>
      <c r="M121" s="208" t="s">
        <v>22</v>
      </c>
      <c r="N121" s="209" t="s">
        <v>46</v>
      </c>
      <c r="O121" s="41"/>
      <c r="P121" s="210">
        <f>O121*H121</f>
        <v>0</v>
      </c>
      <c r="Q121" s="210">
        <v>0.22656999999999999</v>
      </c>
      <c r="R121" s="210">
        <f>Q121*H121</f>
        <v>2.356328</v>
      </c>
      <c r="S121" s="210">
        <v>0</v>
      </c>
      <c r="T121" s="211">
        <f>S121*H121</f>
        <v>0</v>
      </c>
      <c r="AR121" s="23" t="s">
        <v>171</v>
      </c>
      <c r="AT121" s="23" t="s">
        <v>167</v>
      </c>
      <c r="AU121" s="23" t="s">
        <v>84</v>
      </c>
      <c r="AY121" s="23" t="s">
        <v>165</v>
      </c>
      <c r="BE121" s="212">
        <f>IF(N121="základní",J121,0)</f>
        <v>0</v>
      </c>
      <c r="BF121" s="212">
        <f>IF(N121="snížená",J121,0)</f>
        <v>0</v>
      </c>
      <c r="BG121" s="212">
        <f>IF(N121="zákl. přenesená",J121,0)</f>
        <v>0</v>
      </c>
      <c r="BH121" s="212">
        <f>IF(N121="sníž. přenesená",J121,0)</f>
        <v>0</v>
      </c>
      <c r="BI121" s="212">
        <f>IF(N121="nulová",J121,0)</f>
        <v>0</v>
      </c>
      <c r="BJ121" s="23" t="s">
        <v>24</v>
      </c>
      <c r="BK121" s="212">
        <f>ROUND(I121*H121,2)</f>
        <v>0</v>
      </c>
      <c r="BL121" s="23" t="s">
        <v>171</v>
      </c>
      <c r="BM121" s="23" t="s">
        <v>1250</v>
      </c>
    </row>
    <row r="122" spans="2:65" s="12" customFormat="1" ht="13.5">
      <c r="B122" s="227"/>
      <c r="C122" s="228"/>
      <c r="D122" s="229" t="s">
        <v>408</v>
      </c>
      <c r="E122" s="230" t="s">
        <v>22</v>
      </c>
      <c r="F122" s="231" t="s">
        <v>1251</v>
      </c>
      <c r="G122" s="228"/>
      <c r="H122" s="232">
        <v>10.4</v>
      </c>
      <c r="I122" s="233"/>
      <c r="J122" s="228"/>
      <c r="K122" s="228"/>
      <c r="L122" s="234"/>
      <c r="M122" s="235"/>
      <c r="N122" s="236"/>
      <c r="O122" s="236"/>
      <c r="P122" s="236"/>
      <c r="Q122" s="236"/>
      <c r="R122" s="236"/>
      <c r="S122" s="236"/>
      <c r="T122" s="237"/>
      <c r="AT122" s="238" t="s">
        <v>408</v>
      </c>
      <c r="AU122" s="238" t="s">
        <v>84</v>
      </c>
      <c r="AV122" s="12" t="s">
        <v>84</v>
      </c>
      <c r="AW122" s="12" t="s">
        <v>39</v>
      </c>
      <c r="AX122" s="12" t="s">
        <v>24</v>
      </c>
      <c r="AY122" s="238" t="s">
        <v>165</v>
      </c>
    </row>
    <row r="123" spans="2:65" s="1" customFormat="1" ht="22.5" customHeight="1">
      <c r="B123" s="40"/>
      <c r="C123" s="201" t="s">
        <v>261</v>
      </c>
      <c r="D123" s="201" t="s">
        <v>167</v>
      </c>
      <c r="E123" s="202" t="s">
        <v>1016</v>
      </c>
      <c r="F123" s="203" t="s">
        <v>1017</v>
      </c>
      <c r="G123" s="204" t="s">
        <v>195</v>
      </c>
      <c r="H123" s="205">
        <v>5.5339999999999998</v>
      </c>
      <c r="I123" s="206"/>
      <c r="J123" s="207">
        <f>ROUND(I123*H123,2)</f>
        <v>0</v>
      </c>
      <c r="K123" s="203" t="s">
        <v>240</v>
      </c>
      <c r="L123" s="60"/>
      <c r="M123" s="208" t="s">
        <v>22</v>
      </c>
      <c r="N123" s="209" t="s">
        <v>46</v>
      </c>
      <c r="O123" s="41"/>
      <c r="P123" s="210">
        <f>O123*H123</f>
        <v>0</v>
      </c>
      <c r="Q123" s="210">
        <v>2.45329</v>
      </c>
      <c r="R123" s="210">
        <f>Q123*H123</f>
        <v>13.576506859999999</v>
      </c>
      <c r="S123" s="210">
        <v>0</v>
      </c>
      <c r="T123" s="211">
        <f>S123*H123</f>
        <v>0</v>
      </c>
      <c r="AR123" s="23" t="s">
        <v>171</v>
      </c>
      <c r="AT123" s="23" t="s">
        <v>167</v>
      </c>
      <c r="AU123" s="23" t="s">
        <v>84</v>
      </c>
      <c r="AY123" s="23" t="s">
        <v>165</v>
      </c>
      <c r="BE123" s="212">
        <f>IF(N123="základní",J123,0)</f>
        <v>0</v>
      </c>
      <c r="BF123" s="212">
        <f>IF(N123="snížená",J123,0)</f>
        <v>0</v>
      </c>
      <c r="BG123" s="212">
        <f>IF(N123="zákl. přenesená",J123,0)</f>
        <v>0</v>
      </c>
      <c r="BH123" s="212">
        <f>IF(N123="sníž. přenesená",J123,0)</f>
        <v>0</v>
      </c>
      <c r="BI123" s="212">
        <f>IF(N123="nulová",J123,0)</f>
        <v>0</v>
      </c>
      <c r="BJ123" s="23" t="s">
        <v>24</v>
      </c>
      <c r="BK123" s="212">
        <f>ROUND(I123*H123,2)</f>
        <v>0</v>
      </c>
      <c r="BL123" s="23" t="s">
        <v>171</v>
      </c>
      <c r="BM123" s="23" t="s">
        <v>1252</v>
      </c>
    </row>
    <row r="124" spans="2:65" s="12" customFormat="1" ht="13.5">
      <c r="B124" s="227"/>
      <c r="C124" s="228"/>
      <c r="D124" s="229" t="s">
        <v>408</v>
      </c>
      <c r="E124" s="230" t="s">
        <v>22</v>
      </c>
      <c r="F124" s="231" t="s">
        <v>1253</v>
      </c>
      <c r="G124" s="228"/>
      <c r="H124" s="232">
        <v>5.5339999999999998</v>
      </c>
      <c r="I124" s="233"/>
      <c r="J124" s="228"/>
      <c r="K124" s="228"/>
      <c r="L124" s="234"/>
      <c r="M124" s="235"/>
      <c r="N124" s="236"/>
      <c r="O124" s="236"/>
      <c r="P124" s="236"/>
      <c r="Q124" s="236"/>
      <c r="R124" s="236"/>
      <c r="S124" s="236"/>
      <c r="T124" s="237"/>
      <c r="AT124" s="238" t="s">
        <v>408</v>
      </c>
      <c r="AU124" s="238" t="s">
        <v>84</v>
      </c>
      <c r="AV124" s="12" t="s">
        <v>84</v>
      </c>
      <c r="AW124" s="12" t="s">
        <v>39</v>
      </c>
      <c r="AX124" s="12" t="s">
        <v>24</v>
      </c>
      <c r="AY124" s="238" t="s">
        <v>165</v>
      </c>
    </row>
    <row r="125" spans="2:65" s="1" customFormat="1" ht="22.5" customHeight="1">
      <c r="B125" s="40"/>
      <c r="C125" s="201" t="s">
        <v>266</v>
      </c>
      <c r="D125" s="201" t="s">
        <v>167</v>
      </c>
      <c r="E125" s="202" t="s">
        <v>839</v>
      </c>
      <c r="F125" s="203" t="s">
        <v>840</v>
      </c>
      <c r="G125" s="204" t="s">
        <v>195</v>
      </c>
      <c r="H125" s="205">
        <v>3.581</v>
      </c>
      <c r="I125" s="206"/>
      <c r="J125" s="207">
        <f>ROUND(I125*H125,2)</f>
        <v>0</v>
      </c>
      <c r="K125" s="203" t="s">
        <v>240</v>
      </c>
      <c r="L125" s="60"/>
      <c r="M125" s="208" t="s">
        <v>22</v>
      </c>
      <c r="N125" s="209" t="s">
        <v>46</v>
      </c>
      <c r="O125" s="41"/>
      <c r="P125" s="210">
        <f>O125*H125</f>
        <v>0</v>
      </c>
      <c r="Q125" s="210">
        <v>2.5517799999999999</v>
      </c>
      <c r="R125" s="210">
        <f>Q125*H125</f>
        <v>9.1379241799999988</v>
      </c>
      <c r="S125" s="210">
        <v>0</v>
      </c>
      <c r="T125" s="211">
        <f>S125*H125</f>
        <v>0</v>
      </c>
      <c r="AR125" s="23" t="s">
        <v>171</v>
      </c>
      <c r="AT125" s="23" t="s">
        <v>167</v>
      </c>
      <c r="AU125" s="23" t="s">
        <v>84</v>
      </c>
      <c r="AY125" s="23" t="s">
        <v>165</v>
      </c>
      <c r="BE125" s="212">
        <f>IF(N125="základní",J125,0)</f>
        <v>0</v>
      </c>
      <c r="BF125" s="212">
        <f>IF(N125="snížená",J125,0)</f>
        <v>0</v>
      </c>
      <c r="BG125" s="212">
        <f>IF(N125="zákl. přenesená",J125,0)</f>
        <v>0</v>
      </c>
      <c r="BH125" s="212">
        <f>IF(N125="sníž. přenesená",J125,0)</f>
        <v>0</v>
      </c>
      <c r="BI125" s="212">
        <f>IF(N125="nulová",J125,0)</f>
        <v>0</v>
      </c>
      <c r="BJ125" s="23" t="s">
        <v>24</v>
      </c>
      <c r="BK125" s="212">
        <f>ROUND(I125*H125,2)</f>
        <v>0</v>
      </c>
      <c r="BL125" s="23" t="s">
        <v>171</v>
      </c>
      <c r="BM125" s="23" t="s">
        <v>1254</v>
      </c>
    </row>
    <row r="126" spans="2:65" s="12" customFormat="1" ht="13.5">
      <c r="B126" s="227"/>
      <c r="C126" s="228"/>
      <c r="D126" s="229" t="s">
        <v>408</v>
      </c>
      <c r="E126" s="230" t="s">
        <v>22</v>
      </c>
      <c r="F126" s="231" t="s">
        <v>1255</v>
      </c>
      <c r="G126" s="228"/>
      <c r="H126" s="232">
        <v>3.581</v>
      </c>
      <c r="I126" s="233"/>
      <c r="J126" s="228"/>
      <c r="K126" s="228"/>
      <c r="L126" s="234"/>
      <c r="M126" s="235"/>
      <c r="N126" s="236"/>
      <c r="O126" s="236"/>
      <c r="P126" s="236"/>
      <c r="Q126" s="236"/>
      <c r="R126" s="236"/>
      <c r="S126" s="236"/>
      <c r="T126" s="237"/>
      <c r="AT126" s="238" t="s">
        <v>408</v>
      </c>
      <c r="AU126" s="238" t="s">
        <v>84</v>
      </c>
      <c r="AV126" s="12" t="s">
        <v>84</v>
      </c>
      <c r="AW126" s="12" t="s">
        <v>39</v>
      </c>
      <c r="AX126" s="12" t="s">
        <v>24</v>
      </c>
      <c r="AY126" s="238" t="s">
        <v>165</v>
      </c>
    </row>
    <row r="127" spans="2:65" s="1" customFormat="1" ht="22.5" customHeight="1">
      <c r="B127" s="40"/>
      <c r="C127" s="201" t="s">
        <v>270</v>
      </c>
      <c r="D127" s="201" t="s">
        <v>167</v>
      </c>
      <c r="E127" s="202" t="s">
        <v>842</v>
      </c>
      <c r="F127" s="203" t="s">
        <v>843</v>
      </c>
      <c r="G127" s="204" t="s">
        <v>170</v>
      </c>
      <c r="H127" s="205">
        <v>4.68</v>
      </c>
      <c r="I127" s="206"/>
      <c r="J127" s="207">
        <f>ROUND(I127*H127,2)</f>
        <v>0</v>
      </c>
      <c r="K127" s="203" t="s">
        <v>240</v>
      </c>
      <c r="L127" s="60"/>
      <c r="M127" s="208" t="s">
        <v>22</v>
      </c>
      <c r="N127" s="209" t="s">
        <v>46</v>
      </c>
      <c r="O127" s="41"/>
      <c r="P127" s="210">
        <f>O127*H127</f>
        <v>0</v>
      </c>
      <c r="Q127" s="210">
        <v>4.5799999999999999E-3</v>
      </c>
      <c r="R127" s="210">
        <f>Q127*H127</f>
        <v>2.1434399999999999E-2</v>
      </c>
      <c r="S127" s="210">
        <v>0</v>
      </c>
      <c r="T127" s="211">
        <f>S127*H127</f>
        <v>0</v>
      </c>
      <c r="AR127" s="23" t="s">
        <v>171</v>
      </c>
      <c r="AT127" s="23" t="s">
        <v>167</v>
      </c>
      <c r="AU127" s="23" t="s">
        <v>84</v>
      </c>
      <c r="AY127" s="23" t="s">
        <v>165</v>
      </c>
      <c r="BE127" s="212">
        <f>IF(N127="základní",J127,0)</f>
        <v>0</v>
      </c>
      <c r="BF127" s="212">
        <f>IF(N127="snížená",J127,0)</f>
        <v>0</v>
      </c>
      <c r="BG127" s="212">
        <f>IF(N127="zákl. přenesená",J127,0)</f>
        <v>0</v>
      </c>
      <c r="BH127" s="212">
        <f>IF(N127="sníž. přenesená",J127,0)</f>
        <v>0</v>
      </c>
      <c r="BI127" s="212">
        <f>IF(N127="nulová",J127,0)</f>
        <v>0</v>
      </c>
      <c r="BJ127" s="23" t="s">
        <v>24</v>
      </c>
      <c r="BK127" s="212">
        <f>ROUND(I127*H127,2)</f>
        <v>0</v>
      </c>
      <c r="BL127" s="23" t="s">
        <v>171</v>
      </c>
      <c r="BM127" s="23" t="s">
        <v>1256</v>
      </c>
    </row>
    <row r="128" spans="2:65" s="12" customFormat="1" ht="13.5">
      <c r="B128" s="227"/>
      <c r="C128" s="228"/>
      <c r="D128" s="229" t="s">
        <v>408</v>
      </c>
      <c r="E128" s="230" t="s">
        <v>22</v>
      </c>
      <c r="F128" s="231" t="s">
        <v>1257</v>
      </c>
      <c r="G128" s="228"/>
      <c r="H128" s="232">
        <v>4.68</v>
      </c>
      <c r="I128" s="233"/>
      <c r="J128" s="228"/>
      <c r="K128" s="228"/>
      <c r="L128" s="234"/>
      <c r="M128" s="235"/>
      <c r="N128" s="236"/>
      <c r="O128" s="236"/>
      <c r="P128" s="236"/>
      <c r="Q128" s="236"/>
      <c r="R128" s="236"/>
      <c r="S128" s="236"/>
      <c r="T128" s="237"/>
      <c r="AT128" s="238" t="s">
        <v>408</v>
      </c>
      <c r="AU128" s="238" t="s">
        <v>84</v>
      </c>
      <c r="AV128" s="12" t="s">
        <v>84</v>
      </c>
      <c r="AW128" s="12" t="s">
        <v>39</v>
      </c>
      <c r="AX128" s="12" t="s">
        <v>24</v>
      </c>
      <c r="AY128" s="238" t="s">
        <v>165</v>
      </c>
    </row>
    <row r="129" spans="2:65" s="1" customFormat="1" ht="22.5" customHeight="1">
      <c r="B129" s="40"/>
      <c r="C129" s="201" t="s">
        <v>272</v>
      </c>
      <c r="D129" s="201" t="s">
        <v>167</v>
      </c>
      <c r="E129" s="202" t="s">
        <v>845</v>
      </c>
      <c r="F129" s="203" t="s">
        <v>846</v>
      </c>
      <c r="G129" s="204" t="s">
        <v>170</v>
      </c>
      <c r="H129" s="205">
        <v>4.68</v>
      </c>
      <c r="I129" s="206"/>
      <c r="J129" s="207">
        <f>ROUND(I129*H129,2)</f>
        <v>0</v>
      </c>
      <c r="K129" s="203" t="s">
        <v>240</v>
      </c>
      <c r="L129" s="60"/>
      <c r="M129" s="208" t="s">
        <v>22</v>
      </c>
      <c r="N129" s="209" t="s">
        <v>46</v>
      </c>
      <c r="O129" s="41"/>
      <c r="P129" s="210">
        <f>O129*H129</f>
        <v>0</v>
      </c>
      <c r="Q129" s="210">
        <v>0</v>
      </c>
      <c r="R129" s="210">
        <f>Q129*H129</f>
        <v>0</v>
      </c>
      <c r="S129" s="210">
        <v>0</v>
      </c>
      <c r="T129" s="211">
        <f>S129*H129</f>
        <v>0</v>
      </c>
      <c r="AR129" s="23" t="s">
        <v>171</v>
      </c>
      <c r="AT129" s="23" t="s">
        <v>167</v>
      </c>
      <c r="AU129" s="23" t="s">
        <v>84</v>
      </c>
      <c r="AY129" s="23" t="s">
        <v>165</v>
      </c>
      <c r="BE129" s="212">
        <f>IF(N129="základní",J129,0)</f>
        <v>0</v>
      </c>
      <c r="BF129" s="212">
        <f>IF(N129="snížená",J129,0)</f>
        <v>0</v>
      </c>
      <c r="BG129" s="212">
        <f>IF(N129="zákl. přenesená",J129,0)</f>
        <v>0</v>
      </c>
      <c r="BH129" s="212">
        <f>IF(N129="sníž. přenesená",J129,0)</f>
        <v>0</v>
      </c>
      <c r="BI129" s="212">
        <f>IF(N129="nulová",J129,0)</f>
        <v>0</v>
      </c>
      <c r="BJ129" s="23" t="s">
        <v>24</v>
      </c>
      <c r="BK129" s="212">
        <f>ROUND(I129*H129,2)</f>
        <v>0</v>
      </c>
      <c r="BL129" s="23" t="s">
        <v>171</v>
      </c>
      <c r="BM129" s="23" t="s">
        <v>1258</v>
      </c>
    </row>
    <row r="130" spans="2:65" s="1" customFormat="1" ht="22.5" customHeight="1">
      <c r="B130" s="40"/>
      <c r="C130" s="201" t="s">
        <v>276</v>
      </c>
      <c r="D130" s="201" t="s">
        <v>167</v>
      </c>
      <c r="E130" s="202" t="s">
        <v>1020</v>
      </c>
      <c r="F130" s="203" t="s">
        <v>1021</v>
      </c>
      <c r="G130" s="204" t="s">
        <v>227</v>
      </c>
      <c r="H130" s="205">
        <v>0.193</v>
      </c>
      <c r="I130" s="206"/>
      <c r="J130" s="207">
        <f>ROUND(I130*H130,2)</f>
        <v>0</v>
      </c>
      <c r="K130" s="203" t="s">
        <v>240</v>
      </c>
      <c r="L130" s="60"/>
      <c r="M130" s="208" t="s">
        <v>22</v>
      </c>
      <c r="N130" s="209" t="s">
        <v>46</v>
      </c>
      <c r="O130" s="41"/>
      <c r="P130" s="210">
        <f>O130*H130</f>
        <v>0</v>
      </c>
      <c r="Q130" s="210">
        <v>1.0530600000000001</v>
      </c>
      <c r="R130" s="210">
        <f>Q130*H130</f>
        <v>0.20324058000000003</v>
      </c>
      <c r="S130" s="210">
        <v>0</v>
      </c>
      <c r="T130" s="211">
        <f>S130*H130</f>
        <v>0</v>
      </c>
      <c r="AR130" s="23" t="s">
        <v>171</v>
      </c>
      <c r="AT130" s="23" t="s">
        <v>167</v>
      </c>
      <c r="AU130" s="23" t="s">
        <v>84</v>
      </c>
      <c r="AY130" s="23" t="s">
        <v>165</v>
      </c>
      <c r="BE130" s="212">
        <f>IF(N130="základní",J130,0)</f>
        <v>0</v>
      </c>
      <c r="BF130" s="212">
        <f>IF(N130="snížená",J130,0)</f>
        <v>0</v>
      </c>
      <c r="BG130" s="212">
        <f>IF(N130="zákl. přenesená",J130,0)</f>
        <v>0</v>
      </c>
      <c r="BH130" s="212">
        <f>IF(N130="sníž. přenesená",J130,0)</f>
        <v>0</v>
      </c>
      <c r="BI130" s="212">
        <f>IF(N130="nulová",J130,0)</f>
        <v>0</v>
      </c>
      <c r="BJ130" s="23" t="s">
        <v>24</v>
      </c>
      <c r="BK130" s="212">
        <f>ROUND(I130*H130,2)</f>
        <v>0</v>
      </c>
      <c r="BL130" s="23" t="s">
        <v>171</v>
      </c>
      <c r="BM130" s="23" t="s">
        <v>1259</v>
      </c>
    </row>
    <row r="131" spans="2:65" s="12" customFormat="1" ht="13.5">
      <c r="B131" s="227"/>
      <c r="C131" s="228"/>
      <c r="D131" s="229" t="s">
        <v>408</v>
      </c>
      <c r="E131" s="230" t="s">
        <v>22</v>
      </c>
      <c r="F131" s="231" t="s">
        <v>1260</v>
      </c>
      <c r="G131" s="228"/>
      <c r="H131" s="232">
        <v>0.193</v>
      </c>
      <c r="I131" s="233"/>
      <c r="J131" s="228"/>
      <c r="K131" s="228"/>
      <c r="L131" s="234"/>
      <c r="M131" s="235"/>
      <c r="N131" s="236"/>
      <c r="O131" s="236"/>
      <c r="P131" s="236"/>
      <c r="Q131" s="236"/>
      <c r="R131" s="236"/>
      <c r="S131" s="236"/>
      <c r="T131" s="237"/>
      <c r="AT131" s="238" t="s">
        <v>408</v>
      </c>
      <c r="AU131" s="238" t="s">
        <v>84</v>
      </c>
      <c r="AV131" s="12" t="s">
        <v>84</v>
      </c>
      <c r="AW131" s="12" t="s">
        <v>39</v>
      </c>
      <c r="AX131" s="12" t="s">
        <v>24</v>
      </c>
      <c r="AY131" s="238" t="s">
        <v>165</v>
      </c>
    </row>
    <row r="132" spans="2:65" s="1" customFormat="1" ht="22.5" customHeight="1">
      <c r="B132" s="40"/>
      <c r="C132" s="201" t="s">
        <v>280</v>
      </c>
      <c r="D132" s="201" t="s">
        <v>167</v>
      </c>
      <c r="E132" s="202" t="s">
        <v>848</v>
      </c>
      <c r="F132" s="203" t="s">
        <v>849</v>
      </c>
      <c r="G132" s="204" t="s">
        <v>227</v>
      </c>
      <c r="H132" s="205">
        <v>0.66500000000000004</v>
      </c>
      <c r="I132" s="206"/>
      <c r="J132" s="207">
        <f>ROUND(I132*H132,2)</f>
        <v>0</v>
      </c>
      <c r="K132" s="203" t="s">
        <v>240</v>
      </c>
      <c r="L132" s="60"/>
      <c r="M132" s="208" t="s">
        <v>22</v>
      </c>
      <c r="N132" s="209" t="s">
        <v>46</v>
      </c>
      <c r="O132" s="41"/>
      <c r="P132" s="210">
        <f>O132*H132</f>
        <v>0</v>
      </c>
      <c r="Q132" s="210">
        <v>1.0475300000000001</v>
      </c>
      <c r="R132" s="210">
        <f>Q132*H132</f>
        <v>0.69660745000000013</v>
      </c>
      <c r="S132" s="210">
        <v>0</v>
      </c>
      <c r="T132" s="211">
        <f>S132*H132</f>
        <v>0</v>
      </c>
      <c r="AR132" s="23" t="s">
        <v>171</v>
      </c>
      <c r="AT132" s="23" t="s">
        <v>167</v>
      </c>
      <c r="AU132" s="23" t="s">
        <v>84</v>
      </c>
      <c r="AY132" s="23" t="s">
        <v>165</v>
      </c>
      <c r="BE132" s="212">
        <f>IF(N132="základní",J132,0)</f>
        <v>0</v>
      </c>
      <c r="BF132" s="212">
        <f>IF(N132="snížená",J132,0)</f>
        <v>0</v>
      </c>
      <c r="BG132" s="212">
        <f>IF(N132="zákl. přenesená",J132,0)</f>
        <v>0</v>
      </c>
      <c r="BH132" s="212">
        <f>IF(N132="sníž. přenesená",J132,0)</f>
        <v>0</v>
      </c>
      <c r="BI132" s="212">
        <f>IF(N132="nulová",J132,0)</f>
        <v>0</v>
      </c>
      <c r="BJ132" s="23" t="s">
        <v>24</v>
      </c>
      <c r="BK132" s="212">
        <f>ROUND(I132*H132,2)</f>
        <v>0</v>
      </c>
      <c r="BL132" s="23" t="s">
        <v>171</v>
      </c>
      <c r="BM132" s="23" t="s">
        <v>1261</v>
      </c>
    </row>
    <row r="133" spans="2:65" s="1" customFormat="1" ht="22.5" customHeight="1">
      <c r="B133" s="40"/>
      <c r="C133" s="201" t="s">
        <v>284</v>
      </c>
      <c r="D133" s="201" t="s">
        <v>167</v>
      </c>
      <c r="E133" s="202" t="s">
        <v>851</v>
      </c>
      <c r="F133" s="203" t="s">
        <v>852</v>
      </c>
      <c r="G133" s="204" t="s">
        <v>170</v>
      </c>
      <c r="H133" s="205">
        <v>7</v>
      </c>
      <c r="I133" s="206"/>
      <c r="J133" s="207">
        <f>ROUND(I133*H133,2)</f>
        <v>0</v>
      </c>
      <c r="K133" s="203" t="s">
        <v>240</v>
      </c>
      <c r="L133" s="60"/>
      <c r="M133" s="208" t="s">
        <v>22</v>
      </c>
      <c r="N133" s="209" t="s">
        <v>46</v>
      </c>
      <c r="O133" s="41"/>
      <c r="P133" s="210">
        <f>O133*H133</f>
        <v>0</v>
      </c>
      <c r="Q133" s="210">
        <v>1.0070000000000001E-2</v>
      </c>
      <c r="R133" s="210">
        <f>Q133*H133</f>
        <v>7.0490000000000011E-2</v>
      </c>
      <c r="S133" s="210">
        <v>0</v>
      </c>
      <c r="T133" s="211">
        <f>S133*H133</f>
        <v>0</v>
      </c>
      <c r="AR133" s="23" t="s">
        <v>171</v>
      </c>
      <c r="AT133" s="23" t="s">
        <v>167</v>
      </c>
      <c r="AU133" s="23" t="s">
        <v>84</v>
      </c>
      <c r="AY133" s="23" t="s">
        <v>165</v>
      </c>
      <c r="BE133" s="212">
        <f>IF(N133="základní",J133,0)</f>
        <v>0</v>
      </c>
      <c r="BF133" s="212">
        <f>IF(N133="snížená",J133,0)</f>
        <v>0</v>
      </c>
      <c r="BG133" s="212">
        <f>IF(N133="zákl. přenesená",J133,0)</f>
        <v>0</v>
      </c>
      <c r="BH133" s="212">
        <f>IF(N133="sníž. přenesená",J133,0)</f>
        <v>0</v>
      </c>
      <c r="BI133" s="212">
        <f>IF(N133="nulová",J133,0)</f>
        <v>0</v>
      </c>
      <c r="BJ133" s="23" t="s">
        <v>24</v>
      </c>
      <c r="BK133" s="212">
        <f>ROUND(I133*H133,2)</f>
        <v>0</v>
      </c>
      <c r="BL133" s="23" t="s">
        <v>171</v>
      </c>
      <c r="BM133" s="23" t="s">
        <v>1262</v>
      </c>
    </row>
    <row r="134" spans="2:65" s="1" customFormat="1" ht="22.5" customHeight="1">
      <c r="B134" s="40"/>
      <c r="C134" s="201" t="s">
        <v>288</v>
      </c>
      <c r="D134" s="201" t="s">
        <v>167</v>
      </c>
      <c r="E134" s="202" t="s">
        <v>854</v>
      </c>
      <c r="F134" s="203" t="s">
        <v>855</v>
      </c>
      <c r="G134" s="204" t="s">
        <v>170</v>
      </c>
      <c r="H134" s="205">
        <v>7</v>
      </c>
      <c r="I134" s="206"/>
      <c r="J134" s="207">
        <f>ROUND(I134*H134,2)</f>
        <v>0</v>
      </c>
      <c r="K134" s="203" t="s">
        <v>240</v>
      </c>
      <c r="L134" s="60"/>
      <c r="M134" s="208" t="s">
        <v>22</v>
      </c>
      <c r="N134" s="209" t="s">
        <v>46</v>
      </c>
      <c r="O134" s="41"/>
      <c r="P134" s="210">
        <f>O134*H134</f>
        <v>0</v>
      </c>
      <c r="Q134" s="210">
        <v>0</v>
      </c>
      <c r="R134" s="210">
        <f>Q134*H134</f>
        <v>0</v>
      </c>
      <c r="S134" s="210">
        <v>0</v>
      </c>
      <c r="T134" s="211">
        <f>S134*H134</f>
        <v>0</v>
      </c>
      <c r="AR134" s="23" t="s">
        <v>171</v>
      </c>
      <c r="AT134" s="23" t="s">
        <v>167</v>
      </c>
      <c r="AU134" s="23" t="s">
        <v>84</v>
      </c>
      <c r="AY134" s="23" t="s">
        <v>165</v>
      </c>
      <c r="BE134" s="212">
        <f>IF(N134="základní",J134,0)</f>
        <v>0</v>
      </c>
      <c r="BF134" s="212">
        <f>IF(N134="snížená",J134,0)</f>
        <v>0</v>
      </c>
      <c r="BG134" s="212">
        <f>IF(N134="zákl. přenesená",J134,0)</f>
        <v>0</v>
      </c>
      <c r="BH134" s="212">
        <f>IF(N134="sníž. přenesená",J134,0)</f>
        <v>0</v>
      </c>
      <c r="BI134" s="212">
        <f>IF(N134="nulová",J134,0)</f>
        <v>0</v>
      </c>
      <c r="BJ134" s="23" t="s">
        <v>24</v>
      </c>
      <c r="BK134" s="212">
        <f>ROUND(I134*H134,2)</f>
        <v>0</v>
      </c>
      <c r="BL134" s="23" t="s">
        <v>171</v>
      </c>
      <c r="BM134" s="23" t="s">
        <v>1263</v>
      </c>
    </row>
    <row r="135" spans="2:65" s="1" customFormat="1" ht="22.5" customHeight="1">
      <c r="B135" s="40"/>
      <c r="C135" s="201" t="s">
        <v>292</v>
      </c>
      <c r="D135" s="201" t="s">
        <v>167</v>
      </c>
      <c r="E135" s="202" t="s">
        <v>1264</v>
      </c>
      <c r="F135" s="203" t="s">
        <v>1265</v>
      </c>
      <c r="G135" s="204" t="s">
        <v>195</v>
      </c>
      <c r="H135" s="205">
        <v>0.89100000000000001</v>
      </c>
      <c r="I135" s="206"/>
      <c r="J135" s="207">
        <f>ROUND(I135*H135,2)</f>
        <v>0</v>
      </c>
      <c r="K135" s="203" t="s">
        <v>240</v>
      </c>
      <c r="L135" s="60"/>
      <c r="M135" s="208" t="s">
        <v>22</v>
      </c>
      <c r="N135" s="209" t="s">
        <v>46</v>
      </c>
      <c r="O135" s="41"/>
      <c r="P135" s="210">
        <f>O135*H135</f>
        <v>0</v>
      </c>
      <c r="Q135" s="210">
        <v>2.45329</v>
      </c>
      <c r="R135" s="210">
        <f>Q135*H135</f>
        <v>2.18588139</v>
      </c>
      <c r="S135" s="210">
        <v>0</v>
      </c>
      <c r="T135" s="211">
        <f>S135*H135</f>
        <v>0</v>
      </c>
      <c r="AR135" s="23" t="s">
        <v>171</v>
      </c>
      <c r="AT135" s="23" t="s">
        <v>167</v>
      </c>
      <c r="AU135" s="23" t="s">
        <v>84</v>
      </c>
      <c r="AY135" s="23" t="s">
        <v>165</v>
      </c>
      <c r="BE135" s="212">
        <f>IF(N135="základní",J135,0)</f>
        <v>0</v>
      </c>
      <c r="BF135" s="212">
        <f>IF(N135="snížená",J135,0)</f>
        <v>0</v>
      </c>
      <c r="BG135" s="212">
        <f>IF(N135="zákl. přenesená",J135,0)</f>
        <v>0</v>
      </c>
      <c r="BH135" s="212">
        <f>IF(N135="sníž. přenesená",J135,0)</f>
        <v>0</v>
      </c>
      <c r="BI135" s="212">
        <f>IF(N135="nulová",J135,0)</f>
        <v>0</v>
      </c>
      <c r="BJ135" s="23" t="s">
        <v>24</v>
      </c>
      <c r="BK135" s="212">
        <f>ROUND(I135*H135,2)</f>
        <v>0</v>
      </c>
      <c r="BL135" s="23" t="s">
        <v>171</v>
      </c>
      <c r="BM135" s="23" t="s">
        <v>1266</v>
      </c>
    </row>
    <row r="136" spans="2:65" s="12" customFormat="1" ht="13.5">
      <c r="B136" s="227"/>
      <c r="C136" s="228"/>
      <c r="D136" s="239" t="s">
        <v>408</v>
      </c>
      <c r="E136" s="240" t="s">
        <v>22</v>
      </c>
      <c r="F136" s="241" t="s">
        <v>1267</v>
      </c>
      <c r="G136" s="228"/>
      <c r="H136" s="242">
        <v>0.89100000000000001</v>
      </c>
      <c r="I136" s="233"/>
      <c r="J136" s="228"/>
      <c r="K136" s="228"/>
      <c r="L136" s="234"/>
      <c r="M136" s="235"/>
      <c r="N136" s="236"/>
      <c r="O136" s="236"/>
      <c r="P136" s="236"/>
      <c r="Q136" s="236"/>
      <c r="R136" s="236"/>
      <c r="S136" s="236"/>
      <c r="T136" s="237"/>
      <c r="AT136" s="238" t="s">
        <v>408</v>
      </c>
      <c r="AU136" s="238" t="s">
        <v>84</v>
      </c>
      <c r="AV136" s="12" t="s">
        <v>84</v>
      </c>
      <c r="AW136" s="12" t="s">
        <v>39</v>
      </c>
      <c r="AX136" s="12" t="s">
        <v>24</v>
      </c>
      <c r="AY136" s="238" t="s">
        <v>165</v>
      </c>
    </row>
    <row r="137" spans="2:65" s="11" customFormat="1" ht="29.85" customHeight="1">
      <c r="B137" s="184"/>
      <c r="C137" s="185"/>
      <c r="D137" s="198" t="s">
        <v>74</v>
      </c>
      <c r="E137" s="199" t="s">
        <v>176</v>
      </c>
      <c r="F137" s="199" t="s">
        <v>481</v>
      </c>
      <c r="G137" s="185"/>
      <c r="H137" s="185"/>
      <c r="I137" s="188"/>
      <c r="J137" s="200">
        <f>BK137</f>
        <v>0</v>
      </c>
      <c r="K137" s="185"/>
      <c r="L137" s="190"/>
      <c r="M137" s="191"/>
      <c r="N137" s="192"/>
      <c r="O137" s="192"/>
      <c r="P137" s="193">
        <f>SUM(P138:P150)</f>
        <v>0</v>
      </c>
      <c r="Q137" s="192"/>
      <c r="R137" s="193">
        <f>SUM(R138:R150)</f>
        <v>44.772621060000006</v>
      </c>
      <c r="S137" s="192"/>
      <c r="T137" s="194">
        <f>SUM(T138:T150)</f>
        <v>0</v>
      </c>
      <c r="AR137" s="195" t="s">
        <v>24</v>
      </c>
      <c r="AT137" s="196" t="s">
        <v>74</v>
      </c>
      <c r="AU137" s="196" t="s">
        <v>24</v>
      </c>
      <c r="AY137" s="195" t="s">
        <v>165</v>
      </c>
      <c r="BK137" s="197">
        <f>SUM(BK138:BK150)</f>
        <v>0</v>
      </c>
    </row>
    <row r="138" spans="2:65" s="1" customFormat="1" ht="22.5" customHeight="1">
      <c r="B138" s="40"/>
      <c r="C138" s="201" t="s">
        <v>296</v>
      </c>
      <c r="D138" s="201" t="s">
        <v>167</v>
      </c>
      <c r="E138" s="202" t="s">
        <v>857</v>
      </c>
      <c r="F138" s="203" t="s">
        <v>858</v>
      </c>
      <c r="G138" s="204" t="s">
        <v>22</v>
      </c>
      <c r="H138" s="205">
        <v>10.4</v>
      </c>
      <c r="I138" s="206"/>
      <c r="J138" s="207">
        <f>ROUND(I138*H138,2)</f>
        <v>0</v>
      </c>
      <c r="K138" s="203" t="s">
        <v>22</v>
      </c>
      <c r="L138" s="60"/>
      <c r="M138" s="208" t="s">
        <v>22</v>
      </c>
      <c r="N138" s="209" t="s">
        <v>46</v>
      </c>
      <c r="O138" s="41"/>
      <c r="P138" s="210">
        <f>O138*H138</f>
        <v>0</v>
      </c>
      <c r="Q138" s="210">
        <v>0</v>
      </c>
      <c r="R138" s="210">
        <f>Q138*H138</f>
        <v>0</v>
      </c>
      <c r="S138" s="210">
        <v>0</v>
      </c>
      <c r="T138" s="211">
        <f>S138*H138</f>
        <v>0</v>
      </c>
      <c r="AR138" s="23" t="s">
        <v>171</v>
      </c>
      <c r="AT138" s="23" t="s">
        <v>167</v>
      </c>
      <c r="AU138" s="23" t="s">
        <v>84</v>
      </c>
      <c r="AY138" s="23" t="s">
        <v>165</v>
      </c>
      <c r="BE138" s="212">
        <f>IF(N138="základní",J138,0)</f>
        <v>0</v>
      </c>
      <c r="BF138" s="212">
        <f>IF(N138="snížená",J138,0)</f>
        <v>0</v>
      </c>
      <c r="BG138" s="212">
        <f>IF(N138="zákl. přenesená",J138,0)</f>
        <v>0</v>
      </c>
      <c r="BH138" s="212">
        <f>IF(N138="sníž. přenesená",J138,0)</f>
        <v>0</v>
      </c>
      <c r="BI138" s="212">
        <f>IF(N138="nulová",J138,0)</f>
        <v>0</v>
      </c>
      <c r="BJ138" s="23" t="s">
        <v>24</v>
      </c>
      <c r="BK138" s="212">
        <f>ROUND(I138*H138,2)</f>
        <v>0</v>
      </c>
      <c r="BL138" s="23" t="s">
        <v>171</v>
      </c>
      <c r="BM138" s="23" t="s">
        <v>1268</v>
      </c>
    </row>
    <row r="139" spans="2:65" s="12" customFormat="1" ht="13.5">
      <c r="B139" s="227"/>
      <c r="C139" s="228"/>
      <c r="D139" s="229" t="s">
        <v>408</v>
      </c>
      <c r="E139" s="230" t="s">
        <v>22</v>
      </c>
      <c r="F139" s="231" t="s">
        <v>1251</v>
      </c>
      <c r="G139" s="228"/>
      <c r="H139" s="232">
        <v>10.4</v>
      </c>
      <c r="I139" s="233"/>
      <c r="J139" s="228"/>
      <c r="K139" s="228"/>
      <c r="L139" s="234"/>
      <c r="M139" s="235"/>
      <c r="N139" s="236"/>
      <c r="O139" s="236"/>
      <c r="P139" s="236"/>
      <c r="Q139" s="236"/>
      <c r="R139" s="236"/>
      <c r="S139" s="236"/>
      <c r="T139" s="237"/>
      <c r="AT139" s="238" t="s">
        <v>408</v>
      </c>
      <c r="AU139" s="238" t="s">
        <v>84</v>
      </c>
      <c r="AV139" s="12" t="s">
        <v>84</v>
      </c>
      <c r="AW139" s="12" t="s">
        <v>39</v>
      </c>
      <c r="AX139" s="12" t="s">
        <v>24</v>
      </c>
      <c r="AY139" s="238" t="s">
        <v>165</v>
      </c>
    </row>
    <row r="140" spans="2:65" s="1" customFormat="1" ht="22.5" customHeight="1">
      <c r="B140" s="40"/>
      <c r="C140" s="201" t="s">
        <v>300</v>
      </c>
      <c r="D140" s="201" t="s">
        <v>167</v>
      </c>
      <c r="E140" s="202" t="s">
        <v>1269</v>
      </c>
      <c r="F140" s="203" t="s">
        <v>1270</v>
      </c>
      <c r="G140" s="204" t="s">
        <v>443</v>
      </c>
      <c r="H140" s="205">
        <v>3</v>
      </c>
      <c r="I140" s="206"/>
      <c r="J140" s="207">
        <f>ROUND(I140*H140,2)</f>
        <v>0</v>
      </c>
      <c r="K140" s="203" t="s">
        <v>22</v>
      </c>
      <c r="L140" s="60"/>
      <c r="M140" s="208" t="s">
        <v>22</v>
      </c>
      <c r="N140" s="209" t="s">
        <v>46</v>
      </c>
      <c r="O140" s="41"/>
      <c r="P140" s="210">
        <f>O140*H140</f>
        <v>0</v>
      </c>
      <c r="Q140" s="210">
        <v>0</v>
      </c>
      <c r="R140" s="210">
        <f>Q140*H140</f>
        <v>0</v>
      </c>
      <c r="S140" s="210">
        <v>0</v>
      </c>
      <c r="T140" s="211">
        <f>S140*H140</f>
        <v>0</v>
      </c>
      <c r="AR140" s="23" t="s">
        <v>171</v>
      </c>
      <c r="AT140" s="23" t="s">
        <v>167</v>
      </c>
      <c r="AU140" s="23" t="s">
        <v>84</v>
      </c>
      <c r="AY140" s="23" t="s">
        <v>165</v>
      </c>
      <c r="BE140" s="212">
        <f>IF(N140="základní",J140,0)</f>
        <v>0</v>
      </c>
      <c r="BF140" s="212">
        <f>IF(N140="snížená",J140,0)</f>
        <v>0</v>
      </c>
      <c r="BG140" s="212">
        <f>IF(N140="zákl. přenesená",J140,0)</f>
        <v>0</v>
      </c>
      <c r="BH140" s="212">
        <f>IF(N140="sníž. přenesená",J140,0)</f>
        <v>0</v>
      </c>
      <c r="BI140" s="212">
        <f>IF(N140="nulová",J140,0)</f>
        <v>0</v>
      </c>
      <c r="BJ140" s="23" t="s">
        <v>24</v>
      </c>
      <c r="BK140" s="212">
        <f>ROUND(I140*H140,2)</f>
        <v>0</v>
      </c>
      <c r="BL140" s="23" t="s">
        <v>171</v>
      </c>
      <c r="BM140" s="23" t="s">
        <v>1271</v>
      </c>
    </row>
    <row r="141" spans="2:65" s="1" customFormat="1" ht="31.5" customHeight="1">
      <c r="B141" s="40"/>
      <c r="C141" s="201" t="s">
        <v>305</v>
      </c>
      <c r="D141" s="201" t="s">
        <v>167</v>
      </c>
      <c r="E141" s="202" t="s">
        <v>860</v>
      </c>
      <c r="F141" s="203" t="s">
        <v>861</v>
      </c>
      <c r="G141" s="204" t="s">
        <v>195</v>
      </c>
      <c r="H141" s="205">
        <v>3.25</v>
      </c>
      <c r="I141" s="206"/>
      <c r="J141" s="207">
        <f>ROUND(I141*H141,2)</f>
        <v>0</v>
      </c>
      <c r="K141" s="203" t="s">
        <v>240</v>
      </c>
      <c r="L141" s="60"/>
      <c r="M141" s="208" t="s">
        <v>22</v>
      </c>
      <c r="N141" s="209" t="s">
        <v>46</v>
      </c>
      <c r="O141" s="41"/>
      <c r="P141" s="210">
        <f>O141*H141</f>
        <v>0</v>
      </c>
      <c r="Q141" s="210">
        <v>2.5242300000000002</v>
      </c>
      <c r="R141" s="210">
        <f>Q141*H141</f>
        <v>8.2037475000000004</v>
      </c>
      <c r="S141" s="210">
        <v>0</v>
      </c>
      <c r="T141" s="211">
        <f>S141*H141</f>
        <v>0</v>
      </c>
      <c r="AR141" s="23" t="s">
        <v>171</v>
      </c>
      <c r="AT141" s="23" t="s">
        <v>167</v>
      </c>
      <c r="AU141" s="23" t="s">
        <v>84</v>
      </c>
      <c r="AY141" s="23" t="s">
        <v>165</v>
      </c>
      <c r="BE141" s="212">
        <f>IF(N141="základní",J141,0)</f>
        <v>0</v>
      </c>
      <c r="BF141" s="212">
        <f>IF(N141="snížená",J141,0)</f>
        <v>0</v>
      </c>
      <c r="BG141" s="212">
        <f>IF(N141="zákl. přenesená",J141,0)</f>
        <v>0</v>
      </c>
      <c r="BH141" s="212">
        <f>IF(N141="sníž. přenesená",J141,0)</f>
        <v>0</v>
      </c>
      <c r="BI141" s="212">
        <f>IF(N141="nulová",J141,0)</f>
        <v>0</v>
      </c>
      <c r="BJ141" s="23" t="s">
        <v>24</v>
      </c>
      <c r="BK141" s="212">
        <f>ROUND(I141*H141,2)</f>
        <v>0</v>
      </c>
      <c r="BL141" s="23" t="s">
        <v>171</v>
      </c>
      <c r="BM141" s="23" t="s">
        <v>1272</v>
      </c>
    </row>
    <row r="142" spans="2:65" s="12" customFormat="1" ht="13.5">
      <c r="B142" s="227"/>
      <c r="C142" s="228"/>
      <c r="D142" s="239" t="s">
        <v>408</v>
      </c>
      <c r="E142" s="240" t="s">
        <v>22</v>
      </c>
      <c r="F142" s="241" t="s">
        <v>1273</v>
      </c>
      <c r="G142" s="228"/>
      <c r="H142" s="242">
        <v>3.25</v>
      </c>
      <c r="I142" s="233"/>
      <c r="J142" s="228"/>
      <c r="K142" s="228"/>
      <c r="L142" s="234"/>
      <c r="M142" s="235"/>
      <c r="N142" s="236"/>
      <c r="O142" s="236"/>
      <c r="P142" s="236"/>
      <c r="Q142" s="236"/>
      <c r="R142" s="236"/>
      <c r="S142" s="236"/>
      <c r="T142" s="237"/>
      <c r="AT142" s="238" t="s">
        <v>408</v>
      </c>
      <c r="AU142" s="238" t="s">
        <v>84</v>
      </c>
      <c r="AV142" s="12" t="s">
        <v>84</v>
      </c>
      <c r="AW142" s="12" t="s">
        <v>39</v>
      </c>
      <c r="AX142" s="12" t="s">
        <v>75</v>
      </c>
      <c r="AY142" s="238" t="s">
        <v>165</v>
      </c>
    </row>
    <row r="143" spans="2:65" s="13" customFormat="1" ht="13.5">
      <c r="B143" s="243"/>
      <c r="C143" s="244"/>
      <c r="D143" s="229" t="s">
        <v>408</v>
      </c>
      <c r="E143" s="254" t="s">
        <v>22</v>
      </c>
      <c r="F143" s="255" t="s">
        <v>517</v>
      </c>
      <c r="G143" s="244"/>
      <c r="H143" s="256">
        <v>3.25</v>
      </c>
      <c r="I143" s="248"/>
      <c r="J143" s="244"/>
      <c r="K143" s="244"/>
      <c r="L143" s="249"/>
      <c r="M143" s="250"/>
      <c r="N143" s="251"/>
      <c r="O143" s="251"/>
      <c r="P143" s="251"/>
      <c r="Q143" s="251"/>
      <c r="R143" s="251"/>
      <c r="S143" s="251"/>
      <c r="T143" s="252"/>
      <c r="AT143" s="253" t="s">
        <v>408</v>
      </c>
      <c r="AU143" s="253" t="s">
        <v>84</v>
      </c>
      <c r="AV143" s="13" t="s">
        <v>171</v>
      </c>
      <c r="AW143" s="13" t="s">
        <v>39</v>
      </c>
      <c r="AX143" s="13" t="s">
        <v>24</v>
      </c>
      <c r="AY143" s="253" t="s">
        <v>165</v>
      </c>
    </row>
    <row r="144" spans="2:65" s="1" customFormat="1" ht="31.5" customHeight="1">
      <c r="B144" s="40"/>
      <c r="C144" s="201" t="s">
        <v>309</v>
      </c>
      <c r="D144" s="201" t="s">
        <v>167</v>
      </c>
      <c r="E144" s="202" t="s">
        <v>1274</v>
      </c>
      <c r="F144" s="203" t="s">
        <v>1275</v>
      </c>
      <c r="G144" s="204" t="s">
        <v>195</v>
      </c>
      <c r="H144" s="205">
        <v>13.428000000000001</v>
      </c>
      <c r="I144" s="206"/>
      <c r="J144" s="207">
        <f>ROUND(I144*H144,2)</f>
        <v>0</v>
      </c>
      <c r="K144" s="203" t="s">
        <v>240</v>
      </c>
      <c r="L144" s="60"/>
      <c r="M144" s="208" t="s">
        <v>22</v>
      </c>
      <c r="N144" s="209" t="s">
        <v>46</v>
      </c>
      <c r="O144" s="41"/>
      <c r="P144" s="210">
        <f>O144*H144</f>
        <v>0</v>
      </c>
      <c r="Q144" s="210">
        <v>2.5143</v>
      </c>
      <c r="R144" s="210">
        <f>Q144*H144</f>
        <v>33.762020400000004</v>
      </c>
      <c r="S144" s="210">
        <v>0</v>
      </c>
      <c r="T144" s="211">
        <f>S144*H144</f>
        <v>0</v>
      </c>
      <c r="AR144" s="23" t="s">
        <v>171</v>
      </c>
      <c r="AT144" s="23" t="s">
        <v>167</v>
      </c>
      <c r="AU144" s="23" t="s">
        <v>84</v>
      </c>
      <c r="AY144" s="23" t="s">
        <v>165</v>
      </c>
      <c r="BE144" s="212">
        <f>IF(N144="základní",J144,0)</f>
        <v>0</v>
      </c>
      <c r="BF144" s="212">
        <f>IF(N144="snížená",J144,0)</f>
        <v>0</v>
      </c>
      <c r="BG144" s="212">
        <f>IF(N144="zákl. přenesená",J144,0)</f>
        <v>0</v>
      </c>
      <c r="BH144" s="212">
        <f>IF(N144="sníž. přenesená",J144,0)</f>
        <v>0</v>
      </c>
      <c r="BI144" s="212">
        <f>IF(N144="nulová",J144,0)</f>
        <v>0</v>
      </c>
      <c r="BJ144" s="23" t="s">
        <v>24</v>
      </c>
      <c r="BK144" s="212">
        <f>ROUND(I144*H144,2)</f>
        <v>0</v>
      </c>
      <c r="BL144" s="23" t="s">
        <v>171</v>
      </c>
      <c r="BM144" s="23" t="s">
        <v>1276</v>
      </c>
    </row>
    <row r="145" spans="2:65" s="12" customFormat="1" ht="13.5">
      <c r="B145" s="227"/>
      <c r="C145" s="228"/>
      <c r="D145" s="229" t="s">
        <v>408</v>
      </c>
      <c r="E145" s="230" t="s">
        <v>22</v>
      </c>
      <c r="F145" s="231" t="s">
        <v>1277</v>
      </c>
      <c r="G145" s="228"/>
      <c r="H145" s="232">
        <v>13.428000000000001</v>
      </c>
      <c r="I145" s="233"/>
      <c r="J145" s="228"/>
      <c r="K145" s="228"/>
      <c r="L145" s="234"/>
      <c r="M145" s="235"/>
      <c r="N145" s="236"/>
      <c r="O145" s="236"/>
      <c r="P145" s="236"/>
      <c r="Q145" s="236"/>
      <c r="R145" s="236"/>
      <c r="S145" s="236"/>
      <c r="T145" s="237"/>
      <c r="AT145" s="238" t="s">
        <v>408</v>
      </c>
      <c r="AU145" s="238" t="s">
        <v>84</v>
      </c>
      <c r="AV145" s="12" t="s">
        <v>84</v>
      </c>
      <c r="AW145" s="12" t="s">
        <v>39</v>
      </c>
      <c r="AX145" s="12" t="s">
        <v>24</v>
      </c>
      <c r="AY145" s="238" t="s">
        <v>165</v>
      </c>
    </row>
    <row r="146" spans="2:65" s="1" customFormat="1" ht="31.5" customHeight="1">
      <c r="B146" s="40"/>
      <c r="C146" s="201" t="s">
        <v>313</v>
      </c>
      <c r="D146" s="201" t="s">
        <v>167</v>
      </c>
      <c r="E146" s="202" t="s">
        <v>503</v>
      </c>
      <c r="F146" s="203" t="s">
        <v>504</v>
      </c>
      <c r="G146" s="204" t="s">
        <v>170</v>
      </c>
      <c r="H146" s="205">
        <v>89.52</v>
      </c>
      <c r="I146" s="206"/>
      <c r="J146" s="207">
        <f>ROUND(I146*H146,2)</f>
        <v>0</v>
      </c>
      <c r="K146" s="203" t="s">
        <v>240</v>
      </c>
      <c r="L146" s="60"/>
      <c r="M146" s="208" t="s">
        <v>22</v>
      </c>
      <c r="N146" s="209" t="s">
        <v>46</v>
      </c>
      <c r="O146" s="41"/>
      <c r="P146" s="210">
        <f>O146*H146</f>
        <v>0</v>
      </c>
      <c r="Q146" s="210">
        <v>2.65E-3</v>
      </c>
      <c r="R146" s="210">
        <f>Q146*H146</f>
        <v>0.23722799999999999</v>
      </c>
      <c r="S146" s="210">
        <v>0</v>
      </c>
      <c r="T146" s="211">
        <f>S146*H146</f>
        <v>0</v>
      </c>
      <c r="AR146" s="23" t="s">
        <v>171</v>
      </c>
      <c r="AT146" s="23" t="s">
        <v>167</v>
      </c>
      <c r="AU146" s="23" t="s">
        <v>84</v>
      </c>
      <c r="AY146" s="23" t="s">
        <v>165</v>
      </c>
      <c r="BE146" s="212">
        <f>IF(N146="základní",J146,0)</f>
        <v>0</v>
      </c>
      <c r="BF146" s="212">
        <f>IF(N146="snížená",J146,0)</f>
        <v>0</v>
      </c>
      <c r="BG146" s="212">
        <f>IF(N146="zákl. přenesená",J146,0)</f>
        <v>0</v>
      </c>
      <c r="BH146" s="212">
        <f>IF(N146="sníž. přenesená",J146,0)</f>
        <v>0</v>
      </c>
      <c r="BI146" s="212">
        <f>IF(N146="nulová",J146,0)</f>
        <v>0</v>
      </c>
      <c r="BJ146" s="23" t="s">
        <v>24</v>
      </c>
      <c r="BK146" s="212">
        <f>ROUND(I146*H146,2)</f>
        <v>0</v>
      </c>
      <c r="BL146" s="23" t="s">
        <v>171</v>
      </c>
      <c r="BM146" s="23" t="s">
        <v>1278</v>
      </c>
    </row>
    <row r="147" spans="2:65" s="12" customFormat="1" ht="13.5">
      <c r="B147" s="227"/>
      <c r="C147" s="228"/>
      <c r="D147" s="229" t="s">
        <v>408</v>
      </c>
      <c r="E147" s="230" t="s">
        <v>22</v>
      </c>
      <c r="F147" s="231" t="s">
        <v>1279</v>
      </c>
      <c r="G147" s="228"/>
      <c r="H147" s="232">
        <v>89.52</v>
      </c>
      <c r="I147" s="233"/>
      <c r="J147" s="228"/>
      <c r="K147" s="228"/>
      <c r="L147" s="234"/>
      <c r="M147" s="235"/>
      <c r="N147" s="236"/>
      <c r="O147" s="236"/>
      <c r="P147" s="236"/>
      <c r="Q147" s="236"/>
      <c r="R147" s="236"/>
      <c r="S147" s="236"/>
      <c r="T147" s="237"/>
      <c r="AT147" s="238" t="s">
        <v>408</v>
      </c>
      <c r="AU147" s="238" t="s">
        <v>84</v>
      </c>
      <c r="AV147" s="12" t="s">
        <v>84</v>
      </c>
      <c r="AW147" s="12" t="s">
        <v>39</v>
      </c>
      <c r="AX147" s="12" t="s">
        <v>24</v>
      </c>
      <c r="AY147" s="238" t="s">
        <v>165</v>
      </c>
    </row>
    <row r="148" spans="2:65" s="1" customFormat="1" ht="31.5" customHeight="1">
      <c r="B148" s="40"/>
      <c r="C148" s="201" t="s">
        <v>317</v>
      </c>
      <c r="D148" s="201" t="s">
        <v>167</v>
      </c>
      <c r="E148" s="202" t="s">
        <v>865</v>
      </c>
      <c r="F148" s="203" t="s">
        <v>866</v>
      </c>
      <c r="G148" s="204" t="s">
        <v>170</v>
      </c>
      <c r="H148" s="205">
        <v>89.52</v>
      </c>
      <c r="I148" s="206"/>
      <c r="J148" s="207">
        <f>ROUND(I148*H148,2)</f>
        <v>0</v>
      </c>
      <c r="K148" s="203" t="s">
        <v>240</v>
      </c>
      <c r="L148" s="60"/>
      <c r="M148" s="208" t="s">
        <v>22</v>
      </c>
      <c r="N148" s="209" t="s">
        <v>46</v>
      </c>
      <c r="O148" s="41"/>
      <c r="P148" s="210">
        <f>O148*H148</f>
        <v>0</v>
      </c>
      <c r="Q148" s="210">
        <v>0</v>
      </c>
      <c r="R148" s="210">
        <f>Q148*H148</f>
        <v>0</v>
      </c>
      <c r="S148" s="210">
        <v>0</v>
      </c>
      <c r="T148" s="211">
        <f>S148*H148</f>
        <v>0</v>
      </c>
      <c r="AR148" s="23" t="s">
        <v>171</v>
      </c>
      <c r="AT148" s="23" t="s">
        <v>167</v>
      </c>
      <c r="AU148" s="23" t="s">
        <v>84</v>
      </c>
      <c r="AY148" s="23" t="s">
        <v>165</v>
      </c>
      <c r="BE148" s="212">
        <f>IF(N148="základní",J148,0)</f>
        <v>0</v>
      </c>
      <c r="BF148" s="212">
        <f>IF(N148="snížená",J148,0)</f>
        <v>0</v>
      </c>
      <c r="BG148" s="212">
        <f>IF(N148="zákl. přenesená",J148,0)</f>
        <v>0</v>
      </c>
      <c r="BH148" s="212">
        <f>IF(N148="sníž. přenesená",J148,0)</f>
        <v>0</v>
      </c>
      <c r="BI148" s="212">
        <f>IF(N148="nulová",J148,0)</f>
        <v>0</v>
      </c>
      <c r="BJ148" s="23" t="s">
        <v>24</v>
      </c>
      <c r="BK148" s="212">
        <f>ROUND(I148*H148,2)</f>
        <v>0</v>
      </c>
      <c r="BL148" s="23" t="s">
        <v>171</v>
      </c>
      <c r="BM148" s="23" t="s">
        <v>1280</v>
      </c>
    </row>
    <row r="149" spans="2:65" s="1" customFormat="1" ht="22.5" customHeight="1">
      <c r="B149" s="40"/>
      <c r="C149" s="201" t="s">
        <v>321</v>
      </c>
      <c r="D149" s="201" t="s">
        <v>167</v>
      </c>
      <c r="E149" s="202" t="s">
        <v>507</v>
      </c>
      <c r="F149" s="203" t="s">
        <v>508</v>
      </c>
      <c r="G149" s="204" t="s">
        <v>227</v>
      </c>
      <c r="H149" s="205">
        <v>2.3159999999999998</v>
      </c>
      <c r="I149" s="206"/>
      <c r="J149" s="207">
        <f>ROUND(I149*H149,2)</f>
        <v>0</v>
      </c>
      <c r="K149" s="203" t="s">
        <v>240</v>
      </c>
      <c r="L149" s="60"/>
      <c r="M149" s="208" t="s">
        <v>22</v>
      </c>
      <c r="N149" s="209" t="s">
        <v>46</v>
      </c>
      <c r="O149" s="41"/>
      <c r="P149" s="210">
        <f>O149*H149</f>
        <v>0</v>
      </c>
      <c r="Q149" s="210">
        <v>1.10951</v>
      </c>
      <c r="R149" s="210">
        <f>Q149*H149</f>
        <v>2.5696251599999997</v>
      </c>
      <c r="S149" s="210">
        <v>0</v>
      </c>
      <c r="T149" s="211">
        <f>S149*H149</f>
        <v>0</v>
      </c>
      <c r="AR149" s="23" t="s">
        <v>171</v>
      </c>
      <c r="AT149" s="23" t="s">
        <v>167</v>
      </c>
      <c r="AU149" s="23" t="s">
        <v>84</v>
      </c>
      <c r="AY149" s="23" t="s">
        <v>165</v>
      </c>
      <c r="BE149" s="212">
        <f>IF(N149="základní",J149,0)</f>
        <v>0</v>
      </c>
      <c r="BF149" s="212">
        <f>IF(N149="snížená",J149,0)</f>
        <v>0</v>
      </c>
      <c r="BG149" s="212">
        <f>IF(N149="zákl. přenesená",J149,0)</f>
        <v>0</v>
      </c>
      <c r="BH149" s="212">
        <f>IF(N149="sníž. přenesená",J149,0)</f>
        <v>0</v>
      </c>
      <c r="BI149" s="212">
        <f>IF(N149="nulová",J149,0)</f>
        <v>0</v>
      </c>
      <c r="BJ149" s="23" t="s">
        <v>24</v>
      </c>
      <c r="BK149" s="212">
        <f>ROUND(I149*H149,2)</f>
        <v>0</v>
      </c>
      <c r="BL149" s="23" t="s">
        <v>171</v>
      </c>
      <c r="BM149" s="23" t="s">
        <v>1281</v>
      </c>
    </row>
    <row r="150" spans="2:65" s="12" customFormat="1" ht="13.5">
      <c r="B150" s="227"/>
      <c r="C150" s="228"/>
      <c r="D150" s="239" t="s">
        <v>408</v>
      </c>
      <c r="E150" s="240" t="s">
        <v>22</v>
      </c>
      <c r="F150" s="241" t="s">
        <v>1282</v>
      </c>
      <c r="G150" s="228"/>
      <c r="H150" s="242">
        <v>2.3159999999999998</v>
      </c>
      <c r="I150" s="233"/>
      <c r="J150" s="228"/>
      <c r="K150" s="228"/>
      <c r="L150" s="234"/>
      <c r="M150" s="235"/>
      <c r="N150" s="236"/>
      <c r="O150" s="236"/>
      <c r="P150" s="236"/>
      <c r="Q150" s="236"/>
      <c r="R150" s="236"/>
      <c r="S150" s="236"/>
      <c r="T150" s="237"/>
      <c r="AT150" s="238" t="s">
        <v>408</v>
      </c>
      <c r="AU150" s="238" t="s">
        <v>84</v>
      </c>
      <c r="AV150" s="12" t="s">
        <v>84</v>
      </c>
      <c r="AW150" s="12" t="s">
        <v>39</v>
      </c>
      <c r="AX150" s="12" t="s">
        <v>24</v>
      </c>
      <c r="AY150" s="238" t="s">
        <v>165</v>
      </c>
    </row>
    <row r="151" spans="2:65" s="11" customFormat="1" ht="29.85" customHeight="1">
      <c r="B151" s="184"/>
      <c r="C151" s="185"/>
      <c r="D151" s="198" t="s">
        <v>74</v>
      </c>
      <c r="E151" s="199" t="s">
        <v>171</v>
      </c>
      <c r="F151" s="199" t="s">
        <v>511</v>
      </c>
      <c r="G151" s="185"/>
      <c r="H151" s="185"/>
      <c r="I151" s="188"/>
      <c r="J151" s="200">
        <f>BK151</f>
        <v>0</v>
      </c>
      <c r="K151" s="185"/>
      <c r="L151" s="190"/>
      <c r="M151" s="191"/>
      <c r="N151" s="192"/>
      <c r="O151" s="192"/>
      <c r="P151" s="193">
        <f>P152</f>
        <v>0</v>
      </c>
      <c r="Q151" s="192"/>
      <c r="R151" s="193">
        <f>R152</f>
        <v>0</v>
      </c>
      <c r="S151" s="192"/>
      <c r="T151" s="194">
        <f>T152</f>
        <v>0</v>
      </c>
      <c r="AR151" s="195" t="s">
        <v>24</v>
      </c>
      <c r="AT151" s="196" t="s">
        <v>74</v>
      </c>
      <c r="AU151" s="196" t="s">
        <v>24</v>
      </c>
      <c r="AY151" s="195" t="s">
        <v>165</v>
      </c>
      <c r="BK151" s="197">
        <f>BK152</f>
        <v>0</v>
      </c>
    </row>
    <row r="152" spans="2:65" s="1" customFormat="1" ht="22.5" customHeight="1">
      <c r="B152" s="40"/>
      <c r="C152" s="201" t="s">
        <v>326</v>
      </c>
      <c r="D152" s="201" t="s">
        <v>167</v>
      </c>
      <c r="E152" s="202" t="s">
        <v>1283</v>
      </c>
      <c r="F152" s="203" t="s">
        <v>1284</v>
      </c>
      <c r="G152" s="204" t="s">
        <v>195</v>
      </c>
      <c r="H152" s="205">
        <v>1.248</v>
      </c>
      <c r="I152" s="206"/>
      <c r="J152" s="207">
        <f>ROUND(I152*H152,2)</f>
        <v>0</v>
      </c>
      <c r="K152" s="203" t="s">
        <v>240</v>
      </c>
      <c r="L152" s="60"/>
      <c r="M152" s="208" t="s">
        <v>22</v>
      </c>
      <c r="N152" s="209" t="s">
        <v>46</v>
      </c>
      <c r="O152" s="41"/>
      <c r="P152" s="210">
        <f>O152*H152</f>
        <v>0</v>
      </c>
      <c r="Q152" s="210">
        <v>0</v>
      </c>
      <c r="R152" s="210">
        <f>Q152*H152</f>
        <v>0</v>
      </c>
      <c r="S152" s="210">
        <v>0</v>
      </c>
      <c r="T152" s="211">
        <f>S152*H152</f>
        <v>0</v>
      </c>
      <c r="AR152" s="23" t="s">
        <v>171</v>
      </c>
      <c r="AT152" s="23" t="s">
        <v>167</v>
      </c>
      <c r="AU152" s="23" t="s">
        <v>84</v>
      </c>
      <c r="AY152" s="23" t="s">
        <v>165</v>
      </c>
      <c r="BE152" s="212">
        <f>IF(N152="základní",J152,0)</f>
        <v>0</v>
      </c>
      <c r="BF152" s="212">
        <f>IF(N152="snížená",J152,0)</f>
        <v>0</v>
      </c>
      <c r="BG152" s="212">
        <f>IF(N152="zákl. přenesená",J152,0)</f>
        <v>0</v>
      </c>
      <c r="BH152" s="212">
        <f>IF(N152="sníž. přenesená",J152,0)</f>
        <v>0</v>
      </c>
      <c r="BI152" s="212">
        <f>IF(N152="nulová",J152,0)</f>
        <v>0</v>
      </c>
      <c r="BJ152" s="23" t="s">
        <v>24</v>
      </c>
      <c r="BK152" s="212">
        <f>ROUND(I152*H152,2)</f>
        <v>0</v>
      </c>
      <c r="BL152" s="23" t="s">
        <v>171</v>
      </c>
      <c r="BM152" s="23" t="s">
        <v>1285</v>
      </c>
    </row>
    <row r="153" spans="2:65" s="11" customFormat="1" ht="29.85" customHeight="1">
      <c r="B153" s="184"/>
      <c r="C153" s="185"/>
      <c r="D153" s="198" t="s">
        <v>74</v>
      </c>
      <c r="E153" s="199" t="s">
        <v>183</v>
      </c>
      <c r="F153" s="199" t="s">
        <v>877</v>
      </c>
      <c r="G153" s="185"/>
      <c r="H153" s="185"/>
      <c r="I153" s="188"/>
      <c r="J153" s="200">
        <f>BK153</f>
        <v>0</v>
      </c>
      <c r="K153" s="185"/>
      <c r="L153" s="190"/>
      <c r="M153" s="191"/>
      <c r="N153" s="192"/>
      <c r="O153" s="192"/>
      <c r="P153" s="193">
        <f>SUM(P154:P157)</f>
        <v>0</v>
      </c>
      <c r="Q153" s="192"/>
      <c r="R153" s="193">
        <f>SUM(R154:R157)</f>
        <v>0</v>
      </c>
      <c r="S153" s="192"/>
      <c r="T153" s="194">
        <f>SUM(T154:T157)</f>
        <v>0</v>
      </c>
      <c r="AR153" s="195" t="s">
        <v>24</v>
      </c>
      <c r="AT153" s="196" t="s">
        <v>74</v>
      </c>
      <c r="AU153" s="196" t="s">
        <v>24</v>
      </c>
      <c r="AY153" s="195" t="s">
        <v>165</v>
      </c>
      <c r="BK153" s="197">
        <f>SUM(BK154:BK157)</f>
        <v>0</v>
      </c>
    </row>
    <row r="154" spans="2:65" s="1" customFormat="1" ht="22.5" customHeight="1">
      <c r="B154" s="40"/>
      <c r="C154" s="201" t="s">
        <v>330</v>
      </c>
      <c r="D154" s="201" t="s">
        <v>167</v>
      </c>
      <c r="E154" s="202" t="s">
        <v>306</v>
      </c>
      <c r="F154" s="203" t="s">
        <v>307</v>
      </c>
      <c r="G154" s="204" t="s">
        <v>170</v>
      </c>
      <c r="H154" s="205">
        <v>23.04</v>
      </c>
      <c r="I154" s="206"/>
      <c r="J154" s="207">
        <f>ROUND(I154*H154,2)</f>
        <v>0</v>
      </c>
      <c r="K154" s="203" t="s">
        <v>240</v>
      </c>
      <c r="L154" s="60"/>
      <c r="M154" s="208" t="s">
        <v>22</v>
      </c>
      <c r="N154" s="209" t="s">
        <v>46</v>
      </c>
      <c r="O154" s="41"/>
      <c r="P154" s="210">
        <f>O154*H154</f>
        <v>0</v>
      </c>
      <c r="Q154" s="210">
        <v>0</v>
      </c>
      <c r="R154" s="210">
        <f>Q154*H154</f>
        <v>0</v>
      </c>
      <c r="S154" s="210">
        <v>0</v>
      </c>
      <c r="T154" s="211">
        <f>S154*H154</f>
        <v>0</v>
      </c>
      <c r="AR154" s="23" t="s">
        <v>171</v>
      </c>
      <c r="AT154" s="23" t="s">
        <v>167</v>
      </c>
      <c r="AU154" s="23" t="s">
        <v>84</v>
      </c>
      <c r="AY154" s="23" t="s">
        <v>165</v>
      </c>
      <c r="BE154" s="212">
        <f>IF(N154="základní",J154,0)</f>
        <v>0</v>
      </c>
      <c r="BF154" s="212">
        <f>IF(N154="snížená",J154,0)</f>
        <v>0</v>
      </c>
      <c r="BG154" s="212">
        <f>IF(N154="zákl. přenesená",J154,0)</f>
        <v>0</v>
      </c>
      <c r="BH154" s="212">
        <f>IF(N154="sníž. přenesená",J154,0)</f>
        <v>0</v>
      </c>
      <c r="BI154" s="212">
        <f>IF(N154="nulová",J154,0)</f>
        <v>0</v>
      </c>
      <c r="BJ154" s="23" t="s">
        <v>24</v>
      </c>
      <c r="BK154" s="212">
        <f>ROUND(I154*H154,2)</f>
        <v>0</v>
      </c>
      <c r="BL154" s="23" t="s">
        <v>171</v>
      </c>
      <c r="BM154" s="23" t="s">
        <v>1286</v>
      </c>
    </row>
    <row r="155" spans="2:65" s="12" customFormat="1" ht="13.5">
      <c r="B155" s="227"/>
      <c r="C155" s="228"/>
      <c r="D155" s="229" t="s">
        <v>408</v>
      </c>
      <c r="E155" s="230" t="s">
        <v>22</v>
      </c>
      <c r="F155" s="231" t="s">
        <v>1287</v>
      </c>
      <c r="G155" s="228"/>
      <c r="H155" s="232">
        <v>23.04</v>
      </c>
      <c r="I155" s="233"/>
      <c r="J155" s="228"/>
      <c r="K155" s="228"/>
      <c r="L155" s="234"/>
      <c r="M155" s="235"/>
      <c r="N155" s="236"/>
      <c r="O155" s="236"/>
      <c r="P155" s="236"/>
      <c r="Q155" s="236"/>
      <c r="R155" s="236"/>
      <c r="S155" s="236"/>
      <c r="T155" s="237"/>
      <c r="AT155" s="238" t="s">
        <v>408</v>
      </c>
      <c r="AU155" s="238" t="s">
        <v>84</v>
      </c>
      <c r="AV155" s="12" t="s">
        <v>84</v>
      </c>
      <c r="AW155" s="12" t="s">
        <v>39</v>
      </c>
      <c r="AX155" s="12" t="s">
        <v>24</v>
      </c>
      <c r="AY155" s="238" t="s">
        <v>165</v>
      </c>
    </row>
    <row r="156" spans="2:65" s="1" customFormat="1" ht="22.5" customHeight="1">
      <c r="B156" s="40"/>
      <c r="C156" s="201" t="s">
        <v>335</v>
      </c>
      <c r="D156" s="201" t="s">
        <v>167</v>
      </c>
      <c r="E156" s="202" t="s">
        <v>1288</v>
      </c>
      <c r="F156" s="203" t="s">
        <v>1289</v>
      </c>
      <c r="G156" s="204" t="s">
        <v>170</v>
      </c>
      <c r="H156" s="205">
        <v>15.81</v>
      </c>
      <c r="I156" s="206"/>
      <c r="J156" s="207">
        <f>ROUND(I156*H156,2)</f>
        <v>0</v>
      </c>
      <c r="K156" s="203" t="s">
        <v>240</v>
      </c>
      <c r="L156" s="60"/>
      <c r="M156" s="208" t="s">
        <v>22</v>
      </c>
      <c r="N156" s="209" t="s">
        <v>46</v>
      </c>
      <c r="O156" s="41"/>
      <c r="P156" s="210">
        <f>O156*H156</f>
        <v>0</v>
      </c>
      <c r="Q156" s="210">
        <v>0</v>
      </c>
      <c r="R156" s="210">
        <f>Q156*H156</f>
        <v>0</v>
      </c>
      <c r="S156" s="210">
        <v>0</v>
      </c>
      <c r="T156" s="211">
        <f>S156*H156</f>
        <v>0</v>
      </c>
      <c r="AR156" s="23" t="s">
        <v>171</v>
      </c>
      <c r="AT156" s="23" t="s">
        <v>167</v>
      </c>
      <c r="AU156" s="23" t="s">
        <v>84</v>
      </c>
      <c r="AY156" s="23" t="s">
        <v>165</v>
      </c>
      <c r="BE156" s="212">
        <f>IF(N156="základní",J156,0)</f>
        <v>0</v>
      </c>
      <c r="BF156" s="212">
        <f>IF(N156="snížená",J156,0)</f>
        <v>0</v>
      </c>
      <c r="BG156" s="212">
        <f>IF(N156="zákl. přenesená",J156,0)</f>
        <v>0</v>
      </c>
      <c r="BH156" s="212">
        <f>IF(N156="sníž. přenesená",J156,0)</f>
        <v>0</v>
      </c>
      <c r="BI156" s="212">
        <f>IF(N156="nulová",J156,0)</f>
        <v>0</v>
      </c>
      <c r="BJ156" s="23" t="s">
        <v>24</v>
      </c>
      <c r="BK156" s="212">
        <f>ROUND(I156*H156,2)</f>
        <v>0</v>
      </c>
      <c r="BL156" s="23" t="s">
        <v>171</v>
      </c>
      <c r="BM156" s="23" t="s">
        <v>1290</v>
      </c>
    </row>
    <row r="157" spans="2:65" s="12" customFormat="1" ht="13.5">
      <c r="B157" s="227"/>
      <c r="C157" s="228"/>
      <c r="D157" s="239" t="s">
        <v>408</v>
      </c>
      <c r="E157" s="240" t="s">
        <v>22</v>
      </c>
      <c r="F157" s="241" t="s">
        <v>1291</v>
      </c>
      <c r="G157" s="228"/>
      <c r="H157" s="242">
        <v>15.81</v>
      </c>
      <c r="I157" s="233"/>
      <c r="J157" s="228"/>
      <c r="K157" s="228"/>
      <c r="L157" s="234"/>
      <c r="M157" s="235"/>
      <c r="N157" s="236"/>
      <c r="O157" s="236"/>
      <c r="P157" s="236"/>
      <c r="Q157" s="236"/>
      <c r="R157" s="236"/>
      <c r="S157" s="236"/>
      <c r="T157" s="237"/>
      <c r="AT157" s="238" t="s">
        <v>408</v>
      </c>
      <c r="AU157" s="238" t="s">
        <v>84</v>
      </c>
      <c r="AV157" s="12" t="s">
        <v>84</v>
      </c>
      <c r="AW157" s="12" t="s">
        <v>39</v>
      </c>
      <c r="AX157" s="12" t="s">
        <v>24</v>
      </c>
      <c r="AY157" s="238" t="s">
        <v>165</v>
      </c>
    </row>
    <row r="158" spans="2:65" s="11" customFormat="1" ht="29.85" customHeight="1">
      <c r="B158" s="184"/>
      <c r="C158" s="185"/>
      <c r="D158" s="198" t="s">
        <v>74</v>
      </c>
      <c r="E158" s="199" t="s">
        <v>187</v>
      </c>
      <c r="F158" s="199" t="s">
        <v>518</v>
      </c>
      <c r="G158" s="185"/>
      <c r="H158" s="185"/>
      <c r="I158" s="188"/>
      <c r="J158" s="200">
        <f>BK158</f>
        <v>0</v>
      </c>
      <c r="K158" s="185"/>
      <c r="L158" s="190"/>
      <c r="M158" s="191"/>
      <c r="N158" s="192"/>
      <c r="O158" s="192"/>
      <c r="P158" s="193">
        <f>SUM(P159:P160)</f>
        <v>0</v>
      </c>
      <c r="Q158" s="192"/>
      <c r="R158" s="193">
        <f>SUM(R159:R160)</f>
        <v>0</v>
      </c>
      <c r="S158" s="192"/>
      <c r="T158" s="194">
        <f>SUM(T159:T160)</f>
        <v>0</v>
      </c>
      <c r="AR158" s="195" t="s">
        <v>24</v>
      </c>
      <c r="AT158" s="196" t="s">
        <v>74</v>
      </c>
      <c r="AU158" s="196" t="s">
        <v>24</v>
      </c>
      <c r="AY158" s="195" t="s">
        <v>165</v>
      </c>
      <c r="BK158" s="197">
        <f>SUM(BK159:BK160)</f>
        <v>0</v>
      </c>
    </row>
    <row r="159" spans="2:65" s="1" customFormat="1" ht="22.5" customHeight="1">
      <c r="B159" s="40"/>
      <c r="C159" s="201" t="s">
        <v>339</v>
      </c>
      <c r="D159" s="201" t="s">
        <v>167</v>
      </c>
      <c r="E159" s="202" t="s">
        <v>1292</v>
      </c>
      <c r="F159" s="203" t="s">
        <v>1293</v>
      </c>
      <c r="G159" s="204" t="s">
        <v>195</v>
      </c>
      <c r="H159" s="205">
        <v>4.7430000000000003</v>
      </c>
      <c r="I159" s="206"/>
      <c r="J159" s="207">
        <f>ROUND(I159*H159,2)</f>
        <v>0</v>
      </c>
      <c r="K159" s="203" t="s">
        <v>240</v>
      </c>
      <c r="L159" s="60"/>
      <c r="M159" s="208" t="s">
        <v>22</v>
      </c>
      <c r="N159" s="209" t="s">
        <v>46</v>
      </c>
      <c r="O159" s="41"/>
      <c r="P159" s="210">
        <f>O159*H159</f>
        <v>0</v>
      </c>
      <c r="Q159" s="210">
        <v>0</v>
      </c>
      <c r="R159" s="210">
        <f>Q159*H159</f>
        <v>0</v>
      </c>
      <c r="S159" s="210">
        <v>0</v>
      </c>
      <c r="T159" s="211">
        <f>S159*H159</f>
        <v>0</v>
      </c>
      <c r="AR159" s="23" t="s">
        <v>171</v>
      </c>
      <c r="AT159" s="23" t="s">
        <v>167</v>
      </c>
      <c r="AU159" s="23" t="s">
        <v>84</v>
      </c>
      <c r="AY159" s="23" t="s">
        <v>165</v>
      </c>
      <c r="BE159" s="212">
        <f>IF(N159="základní",J159,0)</f>
        <v>0</v>
      </c>
      <c r="BF159" s="212">
        <f>IF(N159="snížená",J159,0)</f>
        <v>0</v>
      </c>
      <c r="BG159" s="212">
        <f>IF(N159="zákl. přenesená",J159,0)</f>
        <v>0</v>
      </c>
      <c r="BH159" s="212">
        <f>IF(N159="sníž. přenesená",J159,0)</f>
        <v>0</v>
      </c>
      <c r="BI159" s="212">
        <f>IF(N159="nulová",J159,0)</f>
        <v>0</v>
      </c>
      <c r="BJ159" s="23" t="s">
        <v>24</v>
      </c>
      <c r="BK159" s="212">
        <f>ROUND(I159*H159,2)</f>
        <v>0</v>
      </c>
      <c r="BL159" s="23" t="s">
        <v>171</v>
      </c>
      <c r="BM159" s="23" t="s">
        <v>1294</v>
      </c>
    </row>
    <row r="160" spans="2:65" s="12" customFormat="1" ht="13.5">
      <c r="B160" s="227"/>
      <c r="C160" s="228"/>
      <c r="D160" s="239" t="s">
        <v>408</v>
      </c>
      <c r="E160" s="240" t="s">
        <v>22</v>
      </c>
      <c r="F160" s="241" t="s">
        <v>1295</v>
      </c>
      <c r="G160" s="228"/>
      <c r="H160" s="242">
        <v>4.7430000000000003</v>
      </c>
      <c r="I160" s="233"/>
      <c r="J160" s="228"/>
      <c r="K160" s="228"/>
      <c r="L160" s="234"/>
      <c r="M160" s="235"/>
      <c r="N160" s="236"/>
      <c r="O160" s="236"/>
      <c r="P160" s="236"/>
      <c r="Q160" s="236"/>
      <c r="R160" s="236"/>
      <c r="S160" s="236"/>
      <c r="T160" s="237"/>
      <c r="AT160" s="238" t="s">
        <v>408</v>
      </c>
      <c r="AU160" s="238" t="s">
        <v>84</v>
      </c>
      <c r="AV160" s="12" t="s">
        <v>84</v>
      </c>
      <c r="AW160" s="12" t="s">
        <v>39</v>
      </c>
      <c r="AX160" s="12" t="s">
        <v>24</v>
      </c>
      <c r="AY160" s="238" t="s">
        <v>165</v>
      </c>
    </row>
    <row r="161" spans="2:65" s="11" customFormat="1" ht="29.85" customHeight="1">
      <c r="B161" s="184"/>
      <c r="C161" s="185"/>
      <c r="D161" s="198" t="s">
        <v>74</v>
      </c>
      <c r="E161" s="199" t="s">
        <v>201</v>
      </c>
      <c r="F161" s="199" t="s">
        <v>538</v>
      </c>
      <c r="G161" s="185"/>
      <c r="H161" s="185"/>
      <c r="I161" s="188"/>
      <c r="J161" s="200">
        <f>BK161</f>
        <v>0</v>
      </c>
      <c r="K161" s="185"/>
      <c r="L161" s="190"/>
      <c r="M161" s="191"/>
      <c r="N161" s="192"/>
      <c r="O161" s="192"/>
      <c r="P161" s="193">
        <f>SUM(P162:P167)</f>
        <v>0</v>
      </c>
      <c r="Q161" s="192"/>
      <c r="R161" s="193">
        <f>SUM(R162:R167)</f>
        <v>2.8194000000000001E-3</v>
      </c>
      <c r="S161" s="192"/>
      <c r="T161" s="194">
        <f>SUM(T162:T167)</f>
        <v>0</v>
      </c>
      <c r="AR161" s="195" t="s">
        <v>24</v>
      </c>
      <c r="AT161" s="196" t="s">
        <v>74</v>
      </c>
      <c r="AU161" s="196" t="s">
        <v>24</v>
      </c>
      <c r="AY161" s="195" t="s">
        <v>165</v>
      </c>
      <c r="BK161" s="197">
        <f>SUM(BK162:BK167)</f>
        <v>0</v>
      </c>
    </row>
    <row r="162" spans="2:65" s="1" customFormat="1" ht="22.5" customHeight="1">
      <c r="B162" s="40"/>
      <c r="C162" s="201" t="s">
        <v>343</v>
      </c>
      <c r="D162" s="201" t="s">
        <v>167</v>
      </c>
      <c r="E162" s="202" t="s">
        <v>953</v>
      </c>
      <c r="F162" s="203" t="s">
        <v>954</v>
      </c>
      <c r="G162" s="204" t="s">
        <v>22</v>
      </c>
      <c r="H162" s="205">
        <v>93.27</v>
      </c>
      <c r="I162" s="206"/>
      <c r="J162" s="207">
        <f>ROUND(I162*H162,2)</f>
        <v>0</v>
      </c>
      <c r="K162" s="203" t="s">
        <v>22</v>
      </c>
      <c r="L162" s="60"/>
      <c r="M162" s="208" t="s">
        <v>22</v>
      </c>
      <c r="N162" s="209" t="s">
        <v>46</v>
      </c>
      <c r="O162" s="41"/>
      <c r="P162" s="210">
        <f>O162*H162</f>
        <v>0</v>
      </c>
      <c r="Q162" s="210">
        <v>0</v>
      </c>
      <c r="R162" s="210">
        <f>Q162*H162</f>
        <v>0</v>
      </c>
      <c r="S162" s="210">
        <v>0</v>
      </c>
      <c r="T162" s="211">
        <f>S162*H162</f>
        <v>0</v>
      </c>
      <c r="AR162" s="23" t="s">
        <v>171</v>
      </c>
      <c r="AT162" s="23" t="s">
        <v>167</v>
      </c>
      <c r="AU162" s="23" t="s">
        <v>84</v>
      </c>
      <c r="AY162" s="23" t="s">
        <v>165</v>
      </c>
      <c r="BE162" s="212">
        <f>IF(N162="základní",J162,0)</f>
        <v>0</v>
      </c>
      <c r="BF162" s="212">
        <f>IF(N162="snížená",J162,0)</f>
        <v>0</v>
      </c>
      <c r="BG162" s="212">
        <f>IF(N162="zákl. přenesená",J162,0)</f>
        <v>0</v>
      </c>
      <c r="BH162" s="212">
        <f>IF(N162="sníž. přenesená",J162,0)</f>
        <v>0</v>
      </c>
      <c r="BI162" s="212">
        <f>IF(N162="nulová",J162,0)</f>
        <v>0</v>
      </c>
      <c r="BJ162" s="23" t="s">
        <v>24</v>
      </c>
      <c r="BK162" s="212">
        <f>ROUND(I162*H162,2)</f>
        <v>0</v>
      </c>
      <c r="BL162" s="23" t="s">
        <v>171</v>
      </c>
      <c r="BM162" s="23" t="s">
        <v>1296</v>
      </c>
    </row>
    <row r="163" spans="2:65" s="12" customFormat="1" ht="13.5">
      <c r="B163" s="227"/>
      <c r="C163" s="228"/>
      <c r="D163" s="229" t="s">
        <v>408</v>
      </c>
      <c r="E163" s="230" t="s">
        <v>22</v>
      </c>
      <c r="F163" s="231" t="s">
        <v>1297</v>
      </c>
      <c r="G163" s="228"/>
      <c r="H163" s="232">
        <v>93.27</v>
      </c>
      <c r="I163" s="233"/>
      <c r="J163" s="228"/>
      <c r="K163" s="228"/>
      <c r="L163" s="234"/>
      <c r="M163" s="235"/>
      <c r="N163" s="236"/>
      <c r="O163" s="236"/>
      <c r="P163" s="236"/>
      <c r="Q163" s="236"/>
      <c r="R163" s="236"/>
      <c r="S163" s="236"/>
      <c r="T163" s="237"/>
      <c r="AT163" s="238" t="s">
        <v>408</v>
      </c>
      <c r="AU163" s="238" t="s">
        <v>84</v>
      </c>
      <c r="AV163" s="12" t="s">
        <v>84</v>
      </c>
      <c r="AW163" s="12" t="s">
        <v>39</v>
      </c>
      <c r="AX163" s="12" t="s">
        <v>24</v>
      </c>
      <c r="AY163" s="238" t="s">
        <v>165</v>
      </c>
    </row>
    <row r="164" spans="2:65" s="1" customFormat="1" ht="22.5" customHeight="1">
      <c r="B164" s="40"/>
      <c r="C164" s="201" t="s">
        <v>347</v>
      </c>
      <c r="D164" s="201" t="s">
        <v>167</v>
      </c>
      <c r="E164" s="202" t="s">
        <v>1298</v>
      </c>
      <c r="F164" s="203" t="s">
        <v>1299</v>
      </c>
      <c r="G164" s="204" t="s">
        <v>170</v>
      </c>
      <c r="H164" s="205">
        <v>0.495</v>
      </c>
      <c r="I164" s="206"/>
      <c r="J164" s="207">
        <f>ROUND(I164*H164,2)</f>
        <v>0</v>
      </c>
      <c r="K164" s="203" t="s">
        <v>240</v>
      </c>
      <c r="L164" s="60"/>
      <c r="M164" s="208" t="s">
        <v>22</v>
      </c>
      <c r="N164" s="209" t="s">
        <v>46</v>
      </c>
      <c r="O164" s="41"/>
      <c r="P164" s="210">
        <f>O164*H164</f>
        <v>0</v>
      </c>
      <c r="Q164" s="210">
        <v>3.6000000000000002E-4</v>
      </c>
      <c r="R164" s="210">
        <f>Q164*H164</f>
        <v>1.7820000000000002E-4</v>
      </c>
      <c r="S164" s="210">
        <v>0</v>
      </c>
      <c r="T164" s="211">
        <f>S164*H164</f>
        <v>0</v>
      </c>
      <c r="AR164" s="23" t="s">
        <v>171</v>
      </c>
      <c r="AT164" s="23" t="s">
        <v>167</v>
      </c>
      <c r="AU164" s="23" t="s">
        <v>84</v>
      </c>
      <c r="AY164" s="23" t="s">
        <v>165</v>
      </c>
      <c r="BE164" s="212">
        <f>IF(N164="základní",J164,0)</f>
        <v>0</v>
      </c>
      <c r="BF164" s="212">
        <f>IF(N164="snížená",J164,0)</f>
        <v>0</v>
      </c>
      <c r="BG164" s="212">
        <f>IF(N164="zákl. přenesená",J164,0)</f>
        <v>0</v>
      </c>
      <c r="BH164" s="212">
        <f>IF(N164="sníž. přenesená",J164,0)</f>
        <v>0</v>
      </c>
      <c r="BI164" s="212">
        <f>IF(N164="nulová",J164,0)</f>
        <v>0</v>
      </c>
      <c r="BJ164" s="23" t="s">
        <v>24</v>
      </c>
      <c r="BK164" s="212">
        <f>ROUND(I164*H164,2)</f>
        <v>0</v>
      </c>
      <c r="BL164" s="23" t="s">
        <v>171</v>
      </c>
      <c r="BM164" s="23" t="s">
        <v>1300</v>
      </c>
    </row>
    <row r="165" spans="2:65" s="12" customFormat="1" ht="13.5">
      <c r="B165" s="227"/>
      <c r="C165" s="228"/>
      <c r="D165" s="229" t="s">
        <v>408</v>
      </c>
      <c r="E165" s="230" t="s">
        <v>22</v>
      </c>
      <c r="F165" s="231" t="s">
        <v>1301</v>
      </c>
      <c r="G165" s="228"/>
      <c r="H165" s="232">
        <v>0.495</v>
      </c>
      <c r="I165" s="233"/>
      <c r="J165" s="228"/>
      <c r="K165" s="228"/>
      <c r="L165" s="234"/>
      <c r="M165" s="235"/>
      <c r="N165" s="236"/>
      <c r="O165" s="236"/>
      <c r="P165" s="236"/>
      <c r="Q165" s="236"/>
      <c r="R165" s="236"/>
      <c r="S165" s="236"/>
      <c r="T165" s="237"/>
      <c r="AT165" s="238" t="s">
        <v>408</v>
      </c>
      <c r="AU165" s="238" t="s">
        <v>84</v>
      </c>
      <c r="AV165" s="12" t="s">
        <v>84</v>
      </c>
      <c r="AW165" s="12" t="s">
        <v>39</v>
      </c>
      <c r="AX165" s="12" t="s">
        <v>24</v>
      </c>
      <c r="AY165" s="238" t="s">
        <v>165</v>
      </c>
    </row>
    <row r="166" spans="2:65" s="1" customFormat="1" ht="22.5" customHeight="1">
      <c r="B166" s="40"/>
      <c r="C166" s="201" t="s">
        <v>351</v>
      </c>
      <c r="D166" s="201" t="s">
        <v>167</v>
      </c>
      <c r="E166" s="202" t="s">
        <v>1302</v>
      </c>
      <c r="F166" s="203" t="s">
        <v>1303</v>
      </c>
      <c r="G166" s="204" t="s">
        <v>170</v>
      </c>
      <c r="H166" s="205">
        <v>1.86</v>
      </c>
      <c r="I166" s="206"/>
      <c r="J166" s="207">
        <f>ROUND(I166*H166,2)</f>
        <v>0</v>
      </c>
      <c r="K166" s="203" t="s">
        <v>240</v>
      </c>
      <c r="L166" s="60"/>
      <c r="M166" s="208" t="s">
        <v>22</v>
      </c>
      <c r="N166" s="209" t="s">
        <v>46</v>
      </c>
      <c r="O166" s="41"/>
      <c r="P166" s="210">
        <f>O166*H166</f>
        <v>0</v>
      </c>
      <c r="Q166" s="210">
        <v>1.42E-3</v>
      </c>
      <c r="R166" s="210">
        <f>Q166*H166</f>
        <v>2.6412000000000002E-3</v>
      </c>
      <c r="S166" s="210">
        <v>0</v>
      </c>
      <c r="T166" s="211">
        <f>S166*H166</f>
        <v>0</v>
      </c>
      <c r="AR166" s="23" t="s">
        <v>171</v>
      </c>
      <c r="AT166" s="23" t="s">
        <v>167</v>
      </c>
      <c r="AU166" s="23" t="s">
        <v>84</v>
      </c>
      <c r="AY166" s="23" t="s">
        <v>165</v>
      </c>
      <c r="BE166" s="212">
        <f>IF(N166="základní",J166,0)</f>
        <v>0</v>
      </c>
      <c r="BF166" s="212">
        <f>IF(N166="snížená",J166,0)</f>
        <v>0</v>
      </c>
      <c r="BG166" s="212">
        <f>IF(N166="zákl. přenesená",J166,0)</f>
        <v>0</v>
      </c>
      <c r="BH166" s="212">
        <f>IF(N166="sníž. přenesená",J166,0)</f>
        <v>0</v>
      </c>
      <c r="BI166" s="212">
        <f>IF(N166="nulová",J166,0)</f>
        <v>0</v>
      </c>
      <c r="BJ166" s="23" t="s">
        <v>24</v>
      </c>
      <c r="BK166" s="212">
        <f>ROUND(I166*H166,2)</f>
        <v>0</v>
      </c>
      <c r="BL166" s="23" t="s">
        <v>171</v>
      </c>
      <c r="BM166" s="23" t="s">
        <v>1304</v>
      </c>
    </row>
    <row r="167" spans="2:65" s="12" customFormat="1" ht="13.5">
      <c r="B167" s="227"/>
      <c r="C167" s="228"/>
      <c r="D167" s="239" t="s">
        <v>408</v>
      </c>
      <c r="E167" s="240" t="s">
        <v>22</v>
      </c>
      <c r="F167" s="241" t="s">
        <v>1305</v>
      </c>
      <c r="G167" s="228"/>
      <c r="H167" s="242">
        <v>1.86</v>
      </c>
      <c r="I167" s="233"/>
      <c r="J167" s="228"/>
      <c r="K167" s="228"/>
      <c r="L167" s="234"/>
      <c r="M167" s="235"/>
      <c r="N167" s="236"/>
      <c r="O167" s="236"/>
      <c r="P167" s="236"/>
      <c r="Q167" s="236"/>
      <c r="R167" s="236"/>
      <c r="S167" s="236"/>
      <c r="T167" s="237"/>
      <c r="AT167" s="238" t="s">
        <v>408</v>
      </c>
      <c r="AU167" s="238" t="s">
        <v>84</v>
      </c>
      <c r="AV167" s="12" t="s">
        <v>84</v>
      </c>
      <c r="AW167" s="12" t="s">
        <v>39</v>
      </c>
      <c r="AX167" s="12" t="s">
        <v>24</v>
      </c>
      <c r="AY167" s="238" t="s">
        <v>165</v>
      </c>
    </row>
    <row r="168" spans="2:65" s="11" customFormat="1" ht="29.85" customHeight="1">
      <c r="B168" s="184"/>
      <c r="C168" s="185"/>
      <c r="D168" s="198" t="s">
        <v>74</v>
      </c>
      <c r="E168" s="199" t="s">
        <v>385</v>
      </c>
      <c r="F168" s="199" t="s">
        <v>671</v>
      </c>
      <c r="G168" s="185"/>
      <c r="H168" s="185"/>
      <c r="I168" s="188"/>
      <c r="J168" s="200">
        <f>BK168</f>
        <v>0</v>
      </c>
      <c r="K168" s="185"/>
      <c r="L168" s="190"/>
      <c r="M168" s="191"/>
      <c r="N168" s="192"/>
      <c r="O168" s="192"/>
      <c r="P168" s="193">
        <f>P169</f>
        <v>0</v>
      </c>
      <c r="Q168" s="192"/>
      <c r="R168" s="193">
        <f>R169</f>
        <v>0</v>
      </c>
      <c r="S168" s="192"/>
      <c r="T168" s="194">
        <f>T169</f>
        <v>0</v>
      </c>
      <c r="AR168" s="195" t="s">
        <v>24</v>
      </c>
      <c r="AT168" s="196" t="s">
        <v>74</v>
      </c>
      <c r="AU168" s="196" t="s">
        <v>24</v>
      </c>
      <c r="AY168" s="195" t="s">
        <v>165</v>
      </c>
      <c r="BK168" s="197">
        <f>BK169</f>
        <v>0</v>
      </c>
    </row>
    <row r="169" spans="2:65" s="1" customFormat="1" ht="22.5" customHeight="1">
      <c r="B169" s="40"/>
      <c r="C169" s="201" t="s">
        <v>355</v>
      </c>
      <c r="D169" s="201" t="s">
        <v>167</v>
      </c>
      <c r="E169" s="202" t="s">
        <v>673</v>
      </c>
      <c r="F169" s="203" t="s">
        <v>674</v>
      </c>
      <c r="G169" s="204" t="s">
        <v>227</v>
      </c>
      <c r="H169" s="205">
        <v>90.691999999999993</v>
      </c>
      <c r="I169" s="206"/>
      <c r="J169" s="207">
        <f>ROUND(I169*H169,2)</f>
        <v>0</v>
      </c>
      <c r="K169" s="203" t="s">
        <v>240</v>
      </c>
      <c r="L169" s="60"/>
      <c r="M169" s="208" t="s">
        <v>22</v>
      </c>
      <c r="N169" s="209" t="s">
        <v>46</v>
      </c>
      <c r="O169" s="41"/>
      <c r="P169" s="210">
        <f>O169*H169</f>
        <v>0</v>
      </c>
      <c r="Q169" s="210">
        <v>0</v>
      </c>
      <c r="R169" s="210">
        <f>Q169*H169</f>
        <v>0</v>
      </c>
      <c r="S169" s="210">
        <v>0</v>
      </c>
      <c r="T169" s="211">
        <f>S169*H169</f>
        <v>0</v>
      </c>
      <c r="AR169" s="23" t="s">
        <v>171</v>
      </c>
      <c r="AT169" s="23" t="s">
        <v>167</v>
      </c>
      <c r="AU169" s="23" t="s">
        <v>84</v>
      </c>
      <c r="AY169" s="23" t="s">
        <v>165</v>
      </c>
      <c r="BE169" s="212">
        <f>IF(N169="základní",J169,0)</f>
        <v>0</v>
      </c>
      <c r="BF169" s="212">
        <f>IF(N169="snížená",J169,0)</f>
        <v>0</v>
      </c>
      <c r="BG169" s="212">
        <f>IF(N169="zákl. přenesená",J169,0)</f>
        <v>0</v>
      </c>
      <c r="BH169" s="212">
        <f>IF(N169="sníž. přenesená",J169,0)</f>
        <v>0</v>
      </c>
      <c r="BI169" s="212">
        <f>IF(N169="nulová",J169,0)</f>
        <v>0</v>
      </c>
      <c r="BJ169" s="23" t="s">
        <v>24</v>
      </c>
      <c r="BK169" s="212">
        <f>ROUND(I169*H169,2)</f>
        <v>0</v>
      </c>
      <c r="BL169" s="23" t="s">
        <v>171</v>
      </c>
      <c r="BM169" s="23" t="s">
        <v>1306</v>
      </c>
    </row>
    <row r="170" spans="2:65" s="11" customFormat="1" ht="37.35" customHeight="1">
      <c r="B170" s="184"/>
      <c r="C170" s="185"/>
      <c r="D170" s="186" t="s">
        <v>74</v>
      </c>
      <c r="E170" s="187" t="s">
        <v>676</v>
      </c>
      <c r="F170" s="187" t="s">
        <v>677</v>
      </c>
      <c r="G170" s="185"/>
      <c r="H170" s="185"/>
      <c r="I170" s="188"/>
      <c r="J170" s="189">
        <f>BK170</f>
        <v>0</v>
      </c>
      <c r="K170" s="185"/>
      <c r="L170" s="190"/>
      <c r="M170" s="191"/>
      <c r="N170" s="192"/>
      <c r="O170" s="192"/>
      <c r="P170" s="193">
        <f>P171+P181</f>
        <v>0</v>
      </c>
      <c r="Q170" s="192"/>
      <c r="R170" s="193">
        <f>R171+R181</f>
        <v>9.3987500000000002E-2</v>
      </c>
      <c r="S170" s="192"/>
      <c r="T170" s="194">
        <f>T171+T181</f>
        <v>0</v>
      </c>
      <c r="AR170" s="195" t="s">
        <v>84</v>
      </c>
      <c r="AT170" s="196" t="s">
        <v>74</v>
      </c>
      <c r="AU170" s="196" t="s">
        <v>75</v>
      </c>
      <c r="AY170" s="195" t="s">
        <v>165</v>
      </c>
      <c r="BK170" s="197">
        <f>BK171+BK181</f>
        <v>0</v>
      </c>
    </row>
    <row r="171" spans="2:65" s="11" customFormat="1" ht="19.899999999999999" customHeight="1">
      <c r="B171" s="184"/>
      <c r="C171" s="185"/>
      <c r="D171" s="198" t="s">
        <v>74</v>
      </c>
      <c r="E171" s="199" t="s">
        <v>966</v>
      </c>
      <c r="F171" s="199" t="s">
        <v>967</v>
      </c>
      <c r="G171" s="185"/>
      <c r="H171" s="185"/>
      <c r="I171" s="188"/>
      <c r="J171" s="200">
        <f>BK171</f>
        <v>0</v>
      </c>
      <c r="K171" s="185"/>
      <c r="L171" s="190"/>
      <c r="M171" s="191"/>
      <c r="N171" s="192"/>
      <c r="O171" s="192"/>
      <c r="P171" s="193">
        <f>SUM(P172:P180)</f>
        <v>0</v>
      </c>
      <c r="Q171" s="192"/>
      <c r="R171" s="193">
        <f>SUM(R172:R180)</f>
        <v>9.3987500000000002E-2</v>
      </c>
      <c r="S171" s="192"/>
      <c r="T171" s="194">
        <f>SUM(T172:T180)</f>
        <v>0</v>
      </c>
      <c r="AR171" s="195" t="s">
        <v>84</v>
      </c>
      <c r="AT171" s="196" t="s">
        <v>74</v>
      </c>
      <c r="AU171" s="196" t="s">
        <v>24</v>
      </c>
      <c r="AY171" s="195" t="s">
        <v>165</v>
      </c>
      <c r="BK171" s="197">
        <f>SUM(BK172:BK180)</f>
        <v>0</v>
      </c>
    </row>
    <row r="172" spans="2:65" s="1" customFormat="1" ht="22.5" customHeight="1">
      <c r="B172" s="40"/>
      <c r="C172" s="201" t="s">
        <v>359</v>
      </c>
      <c r="D172" s="201" t="s">
        <v>167</v>
      </c>
      <c r="E172" s="202" t="s">
        <v>968</v>
      </c>
      <c r="F172" s="203" t="s">
        <v>969</v>
      </c>
      <c r="G172" s="204" t="s">
        <v>170</v>
      </c>
      <c r="H172" s="205">
        <v>8.25</v>
      </c>
      <c r="I172" s="206"/>
      <c r="J172" s="207">
        <f>ROUND(I172*H172,2)</f>
        <v>0</v>
      </c>
      <c r="K172" s="203" t="s">
        <v>240</v>
      </c>
      <c r="L172" s="60"/>
      <c r="M172" s="208" t="s">
        <v>22</v>
      </c>
      <c r="N172" s="209" t="s">
        <v>46</v>
      </c>
      <c r="O172" s="41"/>
      <c r="P172" s="210">
        <f>O172*H172</f>
        <v>0</v>
      </c>
      <c r="Q172" s="210">
        <v>0</v>
      </c>
      <c r="R172" s="210">
        <f>Q172*H172</f>
        <v>0</v>
      </c>
      <c r="S172" s="210">
        <v>0</v>
      </c>
      <c r="T172" s="211">
        <f>S172*H172</f>
        <v>0</v>
      </c>
      <c r="AR172" s="23" t="s">
        <v>229</v>
      </c>
      <c r="AT172" s="23" t="s">
        <v>167</v>
      </c>
      <c r="AU172" s="23" t="s">
        <v>84</v>
      </c>
      <c r="AY172" s="23" t="s">
        <v>165</v>
      </c>
      <c r="BE172" s="212">
        <f>IF(N172="základní",J172,0)</f>
        <v>0</v>
      </c>
      <c r="BF172" s="212">
        <f>IF(N172="snížená",J172,0)</f>
        <v>0</v>
      </c>
      <c r="BG172" s="212">
        <f>IF(N172="zákl. přenesená",J172,0)</f>
        <v>0</v>
      </c>
      <c r="BH172" s="212">
        <f>IF(N172="sníž. přenesená",J172,0)</f>
        <v>0</v>
      </c>
      <c r="BI172" s="212">
        <f>IF(N172="nulová",J172,0)</f>
        <v>0</v>
      </c>
      <c r="BJ172" s="23" t="s">
        <v>24</v>
      </c>
      <c r="BK172" s="212">
        <f>ROUND(I172*H172,2)</f>
        <v>0</v>
      </c>
      <c r="BL172" s="23" t="s">
        <v>229</v>
      </c>
      <c r="BM172" s="23" t="s">
        <v>1307</v>
      </c>
    </row>
    <row r="173" spans="2:65" s="12" customFormat="1" ht="13.5">
      <c r="B173" s="227"/>
      <c r="C173" s="228"/>
      <c r="D173" s="229" t="s">
        <v>408</v>
      </c>
      <c r="E173" s="230" t="s">
        <v>22</v>
      </c>
      <c r="F173" s="231" t="s">
        <v>1308</v>
      </c>
      <c r="G173" s="228"/>
      <c r="H173" s="232">
        <v>8.25</v>
      </c>
      <c r="I173" s="233"/>
      <c r="J173" s="228"/>
      <c r="K173" s="228"/>
      <c r="L173" s="234"/>
      <c r="M173" s="235"/>
      <c r="N173" s="236"/>
      <c r="O173" s="236"/>
      <c r="P173" s="236"/>
      <c r="Q173" s="236"/>
      <c r="R173" s="236"/>
      <c r="S173" s="236"/>
      <c r="T173" s="237"/>
      <c r="AT173" s="238" t="s">
        <v>408</v>
      </c>
      <c r="AU173" s="238" t="s">
        <v>84</v>
      </c>
      <c r="AV173" s="12" t="s">
        <v>84</v>
      </c>
      <c r="AW173" s="12" t="s">
        <v>39</v>
      </c>
      <c r="AX173" s="12" t="s">
        <v>24</v>
      </c>
      <c r="AY173" s="238" t="s">
        <v>165</v>
      </c>
    </row>
    <row r="174" spans="2:65" s="1" customFormat="1" ht="22.5" customHeight="1">
      <c r="B174" s="40"/>
      <c r="C174" s="213" t="s">
        <v>363</v>
      </c>
      <c r="D174" s="213" t="s">
        <v>224</v>
      </c>
      <c r="E174" s="214" t="s">
        <v>971</v>
      </c>
      <c r="F174" s="215" t="s">
        <v>972</v>
      </c>
      <c r="G174" s="216" t="s">
        <v>227</v>
      </c>
      <c r="H174" s="217">
        <v>2E-3</v>
      </c>
      <c r="I174" s="218"/>
      <c r="J174" s="219">
        <f>ROUND(I174*H174,2)</f>
        <v>0</v>
      </c>
      <c r="K174" s="215" t="s">
        <v>240</v>
      </c>
      <c r="L174" s="220"/>
      <c r="M174" s="221" t="s">
        <v>22</v>
      </c>
      <c r="N174" s="222" t="s">
        <v>46</v>
      </c>
      <c r="O174" s="41"/>
      <c r="P174" s="210">
        <f>O174*H174</f>
        <v>0</v>
      </c>
      <c r="Q174" s="210">
        <v>1</v>
      </c>
      <c r="R174" s="210">
        <f>Q174*H174</f>
        <v>2E-3</v>
      </c>
      <c r="S174" s="210">
        <v>0</v>
      </c>
      <c r="T174" s="211">
        <f>S174*H174</f>
        <v>0</v>
      </c>
      <c r="AR174" s="23" t="s">
        <v>296</v>
      </c>
      <c r="AT174" s="23" t="s">
        <v>224</v>
      </c>
      <c r="AU174" s="23" t="s">
        <v>84</v>
      </c>
      <c r="AY174" s="23" t="s">
        <v>165</v>
      </c>
      <c r="BE174" s="212">
        <f>IF(N174="základní",J174,0)</f>
        <v>0</v>
      </c>
      <c r="BF174" s="212">
        <f>IF(N174="snížená",J174,0)</f>
        <v>0</v>
      </c>
      <c r="BG174" s="212">
        <f>IF(N174="zákl. přenesená",J174,0)</f>
        <v>0</v>
      </c>
      <c r="BH174" s="212">
        <f>IF(N174="sníž. přenesená",J174,0)</f>
        <v>0</v>
      </c>
      <c r="BI174" s="212">
        <f>IF(N174="nulová",J174,0)</f>
        <v>0</v>
      </c>
      <c r="BJ174" s="23" t="s">
        <v>24</v>
      </c>
      <c r="BK174" s="212">
        <f>ROUND(I174*H174,2)</f>
        <v>0</v>
      </c>
      <c r="BL174" s="23" t="s">
        <v>229</v>
      </c>
      <c r="BM174" s="23" t="s">
        <v>1309</v>
      </c>
    </row>
    <row r="175" spans="2:65" s="12" customFormat="1" ht="13.5">
      <c r="B175" s="227"/>
      <c r="C175" s="228"/>
      <c r="D175" s="229" t="s">
        <v>408</v>
      </c>
      <c r="E175" s="230" t="s">
        <v>22</v>
      </c>
      <c r="F175" s="231" t="s">
        <v>1310</v>
      </c>
      <c r="G175" s="228"/>
      <c r="H175" s="232">
        <v>2E-3</v>
      </c>
      <c r="I175" s="233"/>
      <c r="J175" s="228"/>
      <c r="K175" s="228"/>
      <c r="L175" s="234"/>
      <c r="M175" s="235"/>
      <c r="N175" s="236"/>
      <c r="O175" s="236"/>
      <c r="P175" s="236"/>
      <c r="Q175" s="236"/>
      <c r="R175" s="236"/>
      <c r="S175" s="236"/>
      <c r="T175" s="237"/>
      <c r="AT175" s="238" t="s">
        <v>408</v>
      </c>
      <c r="AU175" s="238" t="s">
        <v>84</v>
      </c>
      <c r="AV175" s="12" t="s">
        <v>84</v>
      </c>
      <c r="AW175" s="12" t="s">
        <v>39</v>
      </c>
      <c r="AX175" s="12" t="s">
        <v>24</v>
      </c>
      <c r="AY175" s="238" t="s">
        <v>165</v>
      </c>
    </row>
    <row r="176" spans="2:65" s="1" customFormat="1" ht="22.5" customHeight="1">
      <c r="B176" s="40"/>
      <c r="C176" s="201" t="s">
        <v>367</v>
      </c>
      <c r="D176" s="201" t="s">
        <v>167</v>
      </c>
      <c r="E176" s="202" t="s">
        <v>975</v>
      </c>
      <c r="F176" s="203" t="s">
        <v>976</v>
      </c>
      <c r="G176" s="204" t="s">
        <v>170</v>
      </c>
      <c r="H176" s="205">
        <v>16.5</v>
      </c>
      <c r="I176" s="206"/>
      <c r="J176" s="207">
        <f>ROUND(I176*H176,2)</f>
        <v>0</v>
      </c>
      <c r="K176" s="203" t="s">
        <v>240</v>
      </c>
      <c r="L176" s="60"/>
      <c r="M176" s="208" t="s">
        <v>22</v>
      </c>
      <c r="N176" s="209" t="s">
        <v>46</v>
      </c>
      <c r="O176" s="41"/>
      <c r="P176" s="210">
        <f>O176*H176</f>
        <v>0</v>
      </c>
      <c r="Q176" s="210">
        <v>4.0000000000000002E-4</v>
      </c>
      <c r="R176" s="210">
        <f>Q176*H176</f>
        <v>6.6E-3</v>
      </c>
      <c r="S176" s="210">
        <v>0</v>
      </c>
      <c r="T176" s="211">
        <f>S176*H176</f>
        <v>0</v>
      </c>
      <c r="AR176" s="23" t="s">
        <v>229</v>
      </c>
      <c r="AT176" s="23" t="s">
        <v>167</v>
      </c>
      <c r="AU176" s="23" t="s">
        <v>84</v>
      </c>
      <c r="AY176" s="23" t="s">
        <v>165</v>
      </c>
      <c r="BE176" s="212">
        <f>IF(N176="základní",J176,0)</f>
        <v>0</v>
      </c>
      <c r="BF176" s="212">
        <f>IF(N176="snížená",J176,0)</f>
        <v>0</v>
      </c>
      <c r="BG176" s="212">
        <f>IF(N176="zákl. přenesená",J176,0)</f>
        <v>0</v>
      </c>
      <c r="BH176" s="212">
        <f>IF(N176="sníž. přenesená",J176,0)</f>
        <v>0</v>
      </c>
      <c r="BI176" s="212">
        <f>IF(N176="nulová",J176,0)</f>
        <v>0</v>
      </c>
      <c r="BJ176" s="23" t="s">
        <v>24</v>
      </c>
      <c r="BK176" s="212">
        <f>ROUND(I176*H176,2)</f>
        <v>0</v>
      </c>
      <c r="BL176" s="23" t="s">
        <v>229</v>
      </c>
      <c r="BM176" s="23" t="s">
        <v>1311</v>
      </c>
    </row>
    <row r="177" spans="2:65" s="12" customFormat="1" ht="13.5">
      <c r="B177" s="227"/>
      <c r="C177" s="228"/>
      <c r="D177" s="229" t="s">
        <v>408</v>
      </c>
      <c r="E177" s="230" t="s">
        <v>22</v>
      </c>
      <c r="F177" s="231" t="s">
        <v>1312</v>
      </c>
      <c r="G177" s="228"/>
      <c r="H177" s="232">
        <v>16.5</v>
      </c>
      <c r="I177" s="233"/>
      <c r="J177" s="228"/>
      <c r="K177" s="228"/>
      <c r="L177" s="234"/>
      <c r="M177" s="235"/>
      <c r="N177" s="236"/>
      <c r="O177" s="236"/>
      <c r="P177" s="236"/>
      <c r="Q177" s="236"/>
      <c r="R177" s="236"/>
      <c r="S177" s="236"/>
      <c r="T177" s="237"/>
      <c r="AT177" s="238" t="s">
        <v>408</v>
      </c>
      <c r="AU177" s="238" t="s">
        <v>84</v>
      </c>
      <c r="AV177" s="12" t="s">
        <v>84</v>
      </c>
      <c r="AW177" s="12" t="s">
        <v>39</v>
      </c>
      <c r="AX177" s="12" t="s">
        <v>24</v>
      </c>
      <c r="AY177" s="238" t="s">
        <v>165</v>
      </c>
    </row>
    <row r="178" spans="2:65" s="1" customFormat="1" ht="22.5" customHeight="1">
      <c r="B178" s="40"/>
      <c r="C178" s="213" t="s">
        <v>373</v>
      </c>
      <c r="D178" s="213" t="s">
        <v>224</v>
      </c>
      <c r="E178" s="214" t="s">
        <v>979</v>
      </c>
      <c r="F178" s="215" t="s">
        <v>980</v>
      </c>
      <c r="G178" s="216" t="s">
        <v>170</v>
      </c>
      <c r="H178" s="217">
        <v>18.975000000000001</v>
      </c>
      <c r="I178" s="218"/>
      <c r="J178" s="219">
        <f>ROUND(I178*H178,2)</f>
        <v>0</v>
      </c>
      <c r="K178" s="215" t="s">
        <v>240</v>
      </c>
      <c r="L178" s="220"/>
      <c r="M178" s="221" t="s">
        <v>22</v>
      </c>
      <c r="N178" s="222" t="s">
        <v>46</v>
      </c>
      <c r="O178" s="41"/>
      <c r="P178" s="210">
        <f>O178*H178</f>
        <v>0</v>
      </c>
      <c r="Q178" s="210">
        <v>4.4999999999999997E-3</v>
      </c>
      <c r="R178" s="210">
        <f>Q178*H178</f>
        <v>8.5387500000000005E-2</v>
      </c>
      <c r="S178" s="210">
        <v>0</v>
      </c>
      <c r="T178" s="211">
        <f>S178*H178</f>
        <v>0</v>
      </c>
      <c r="AR178" s="23" t="s">
        <v>296</v>
      </c>
      <c r="AT178" s="23" t="s">
        <v>224</v>
      </c>
      <c r="AU178" s="23" t="s">
        <v>84</v>
      </c>
      <c r="AY178" s="23" t="s">
        <v>165</v>
      </c>
      <c r="BE178" s="212">
        <f>IF(N178="základní",J178,0)</f>
        <v>0</v>
      </c>
      <c r="BF178" s="212">
        <f>IF(N178="snížená",J178,0)</f>
        <v>0</v>
      </c>
      <c r="BG178" s="212">
        <f>IF(N178="zákl. přenesená",J178,0)</f>
        <v>0</v>
      </c>
      <c r="BH178" s="212">
        <f>IF(N178="sníž. přenesená",J178,0)</f>
        <v>0</v>
      </c>
      <c r="BI178" s="212">
        <f>IF(N178="nulová",J178,0)</f>
        <v>0</v>
      </c>
      <c r="BJ178" s="23" t="s">
        <v>24</v>
      </c>
      <c r="BK178" s="212">
        <f>ROUND(I178*H178,2)</f>
        <v>0</v>
      </c>
      <c r="BL178" s="23" t="s">
        <v>229</v>
      </c>
      <c r="BM178" s="23" t="s">
        <v>1313</v>
      </c>
    </row>
    <row r="179" spans="2:65" s="12" customFormat="1" ht="13.5">
      <c r="B179" s="227"/>
      <c r="C179" s="228"/>
      <c r="D179" s="229" t="s">
        <v>408</v>
      </c>
      <c r="E179" s="230" t="s">
        <v>22</v>
      </c>
      <c r="F179" s="231" t="s">
        <v>1314</v>
      </c>
      <c r="G179" s="228"/>
      <c r="H179" s="232">
        <v>18.975000000000001</v>
      </c>
      <c r="I179" s="233"/>
      <c r="J179" s="228"/>
      <c r="K179" s="228"/>
      <c r="L179" s="234"/>
      <c r="M179" s="235"/>
      <c r="N179" s="236"/>
      <c r="O179" s="236"/>
      <c r="P179" s="236"/>
      <c r="Q179" s="236"/>
      <c r="R179" s="236"/>
      <c r="S179" s="236"/>
      <c r="T179" s="237"/>
      <c r="AT179" s="238" t="s">
        <v>408</v>
      </c>
      <c r="AU179" s="238" t="s">
        <v>84</v>
      </c>
      <c r="AV179" s="12" t="s">
        <v>84</v>
      </c>
      <c r="AW179" s="12" t="s">
        <v>39</v>
      </c>
      <c r="AX179" s="12" t="s">
        <v>24</v>
      </c>
      <c r="AY179" s="238" t="s">
        <v>165</v>
      </c>
    </row>
    <row r="180" spans="2:65" s="1" customFormat="1" ht="22.5" customHeight="1">
      <c r="B180" s="40"/>
      <c r="C180" s="201" t="s">
        <v>377</v>
      </c>
      <c r="D180" s="201" t="s">
        <v>167</v>
      </c>
      <c r="E180" s="202" t="s">
        <v>1089</v>
      </c>
      <c r="F180" s="203" t="s">
        <v>1090</v>
      </c>
      <c r="G180" s="204" t="s">
        <v>755</v>
      </c>
      <c r="H180" s="257"/>
      <c r="I180" s="206"/>
      <c r="J180" s="207">
        <f>ROUND(I180*H180,2)</f>
        <v>0</v>
      </c>
      <c r="K180" s="203" t="s">
        <v>240</v>
      </c>
      <c r="L180" s="60"/>
      <c r="M180" s="208" t="s">
        <v>22</v>
      </c>
      <c r="N180" s="209" t="s">
        <v>46</v>
      </c>
      <c r="O180" s="41"/>
      <c r="P180" s="210">
        <f>O180*H180</f>
        <v>0</v>
      </c>
      <c r="Q180" s="210">
        <v>0</v>
      </c>
      <c r="R180" s="210">
        <f>Q180*H180</f>
        <v>0</v>
      </c>
      <c r="S180" s="210">
        <v>0</v>
      </c>
      <c r="T180" s="211">
        <f>S180*H180</f>
        <v>0</v>
      </c>
      <c r="AR180" s="23" t="s">
        <v>229</v>
      </c>
      <c r="AT180" s="23" t="s">
        <v>167</v>
      </c>
      <c r="AU180" s="23" t="s">
        <v>84</v>
      </c>
      <c r="AY180" s="23" t="s">
        <v>165</v>
      </c>
      <c r="BE180" s="212">
        <f>IF(N180="základní",J180,0)</f>
        <v>0</v>
      </c>
      <c r="BF180" s="212">
        <f>IF(N180="snížená",J180,0)</f>
        <v>0</v>
      </c>
      <c r="BG180" s="212">
        <f>IF(N180="zákl. přenesená",J180,0)</f>
        <v>0</v>
      </c>
      <c r="BH180" s="212">
        <f>IF(N180="sníž. přenesená",J180,0)</f>
        <v>0</v>
      </c>
      <c r="BI180" s="212">
        <f>IF(N180="nulová",J180,0)</f>
        <v>0</v>
      </c>
      <c r="BJ180" s="23" t="s">
        <v>24</v>
      </c>
      <c r="BK180" s="212">
        <f>ROUND(I180*H180,2)</f>
        <v>0</v>
      </c>
      <c r="BL180" s="23" t="s">
        <v>229</v>
      </c>
      <c r="BM180" s="23" t="s">
        <v>1315</v>
      </c>
    </row>
    <row r="181" spans="2:65" s="11" customFormat="1" ht="29.85" customHeight="1">
      <c r="B181" s="184"/>
      <c r="C181" s="185"/>
      <c r="D181" s="198" t="s">
        <v>74</v>
      </c>
      <c r="E181" s="199" t="s">
        <v>695</v>
      </c>
      <c r="F181" s="199" t="s">
        <v>696</v>
      </c>
      <c r="G181" s="185"/>
      <c r="H181" s="185"/>
      <c r="I181" s="188"/>
      <c r="J181" s="200">
        <f>BK181</f>
        <v>0</v>
      </c>
      <c r="K181" s="185"/>
      <c r="L181" s="190"/>
      <c r="M181" s="191"/>
      <c r="N181" s="192"/>
      <c r="O181" s="192"/>
      <c r="P181" s="193">
        <f>SUM(P182:P189)</f>
        <v>0</v>
      </c>
      <c r="Q181" s="192"/>
      <c r="R181" s="193">
        <f>SUM(R182:R189)</f>
        <v>0</v>
      </c>
      <c r="S181" s="192"/>
      <c r="T181" s="194">
        <f>SUM(T182:T189)</f>
        <v>0</v>
      </c>
      <c r="AR181" s="195" t="s">
        <v>84</v>
      </c>
      <c r="AT181" s="196" t="s">
        <v>74</v>
      </c>
      <c r="AU181" s="196" t="s">
        <v>24</v>
      </c>
      <c r="AY181" s="195" t="s">
        <v>165</v>
      </c>
      <c r="BK181" s="197">
        <f>SUM(BK182:BK189)</f>
        <v>0</v>
      </c>
    </row>
    <row r="182" spans="2:65" s="1" customFormat="1" ht="22.5" customHeight="1">
      <c r="B182" s="40"/>
      <c r="C182" s="201" t="s">
        <v>381</v>
      </c>
      <c r="D182" s="201" t="s">
        <v>167</v>
      </c>
      <c r="E182" s="202" t="s">
        <v>1316</v>
      </c>
      <c r="F182" s="203" t="s">
        <v>1317</v>
      </c>
      <c r="G182" s="204" t="s">
        <v>496</v>
      </c>
      <c r="H182" s="205">
        <v>7.8</v>
      </c>
      <c r="I182" s="206"/>
      <c r="J182" s="207">
        <f>ROUND(I182*H182,2)</f>
        <v>0</v>
      </c>
      <c r="K182" s="203" t="s">
        <v>22</v>
      </c>
      <c r="L182" s="60"/>
      <c r="M182" s="208" t="s">
        <v>22</v>
      </c>
      <c r="N182" s="209" t="s">
        <v>46</v>
      </c>
      <c r="O182" s="41"/>
      <c r="P182" s="210">
        <f>O182*H182</f>
        <v>0</v>
      </c>
      <c r="Q182" s="210">
        <v>0</v>
      </c>
      <c r="R182" s="210">
        <f>Q182*H182</f>
        <v>0</v>
      </c>
      <c r="S182" s="210">
        <v>0</v>
      </c>
      <c r="T182" s="211">
        <f>S182*H182</f>
        <v>0</v>
      </c>
      <c r="AR182" s="23" t="s">
        <v>229</v>
      </c>
      <c r="AT182" s="23" t="s">
        <v>167</v>
      </c>
      <c r="AU182" s="23" t="s">
        <v>84</v>
      </c>
      <c r="AY182" s="23" t="s">
        <v>165</v>
      </c>
      <c r="BE182" s="212">
        <f>IF(N182="základní",J182,0)</f>
        <v>0</v>
      </c>
      <c r="BF182" s="212">
        <f>IF(N182="snížená",J182,0)</f>
        <v>0</v>
      </c>
      <c r="BG182" s="212">
        <f>IF(N182="zákl. přenesená",J182,0)</f>
        <v>0</v>
      </c>
      <c r="BH182" s="212">
        <f>IF(N182="sníž. přenesená",J182,0)</f>
        <v>0</v>
      </c>
      <c r="BI182" s="212">
        <f>IF(N182="nulová",J182,0)</f>
        <v>0</v>
      </c>
      <c r="BJ182" s="23" t="s">
        <v>24</v>
      </c>
      <c r="BK182" s="212">
        <f>ROUND(I182*H182,2)</f>
        <v>0</v>
      </c>
      <c r="BL182" s="23" t="s">
        <v>229</v>
      </c>
      <c r="BM182" s="23" t="s">
        <v>1318</v>
      </c>
    </row>
    <row r="183" spans="2:65" s="12" customFormat="1" ht="13.5">
      <c r="B183" s="227"/>
      <c r="C183" s="228"/>
      <c r="D183" s="229" t="s">
        <v>408</v>
      </c>
      <c r="E183" s="230" t="s">
        <v>22</v>
      </c>
      <c r="F183" s="231" t="s">
        <v>1319</v>
      </c>
      <c r="G183" s="228"/>
      <c r="H183" s="232">
        <v>7.8</v>
      </c>
      <c r="I183" s="233"/>
      <c r="J183" s="228"/>
      <c r="K183" s="228"/>
      <c r="L183" s="234"/>
      <c r="M183" s="235"/>
      <c r="N183" s="236"/>
      <c r="O183" s="236"/>
      <c r="P183" s="236"/>
      <c r="Q183" s="236"/>
      <c r="R183" s="236"/>
      <c r="S183" s="236"/>
      <c r="T183" s="237"/>
      <c r="AT183" s="238" t="s">
        <v>408</v>
      </c>
      <c r="AU183" s="238" t="s">
        <v>84</v>
      </c>
      <c r="AV183" s="12" t="s">
        <v>84</v>
      </c>
      <c r="AW183" s="12" t="s">
        <v>39</v>
      </c>
      <c r="AX183" s="12" t="s">
        <v>24</v>
      </c>
      <c r="AY183" s="238" t="s">
        <v>165</v>
      </c>
    </row>
    <row r="184" spans="2:65" s="1" customFormat="1" ht="22.5" customHeight="1">
      <c r="B184" s="40"/>
      <c r="C184" s="201" t="s">
        <v>387</v>
      </c>
      <c r="D184" s="201" t="s">
        <v>167</v>
      </c>
      <c r="E184" s="202" t="s">
        <v>1320</v>
      </c>
      <c r="F184" s="203" t="s">
        <v>1321</v>
      </c>
      <c r="G184" s="204" t="s">
        <v>443</v>
      </c>
      <c r="H184" s="205">
        <v>1</v>
      </c>
      <c r="I184" s="206"/>
      <c r="J184" s="207">
        <f>ROUND(I184*H184,2)</f>
        <v>0</v>
      </c>
      <c r="K184" s="203" t="s">
        <v>22</v>
      </c>
      <c r="L184" s="60"/>
      <c r="M184" s="208" t="s">
        <v>22</v>
      </c>
      <c r="N184" s="209" t="s">
        <v>46</v>
      </c>
      <c r="O184" s="41"/>
      <c r="P184" s="210">
        <f>O184*H184</f>
        <v>0</v>
      </c>
      <c r="Q184" s="210">
        <v>0</v>
      </c>
      <c r="R184" s="210">
        <f>Q184*H184</f>
        <v>0</v>
      </c>
      <c r="S184" s="210">
        <v>0</v>
      </c>
      <c r="T184" s="211">
        <f>S184*H184</f>
        <v>0</v>
      </c>
      <c r="AR184" s="23" t="s">
        <v>229</v>
      </c>
      <c r="AT184" s="23" t="s">
        <v>167</v>
      </c>
      <c r="AU184" s="23" t="s">
        <v>84</v>
      </c>
      <c r="AY184" s="23" t="s">
        <v>165</v>
      </c>
      <c r="BE184" s="212">
        <f>IF(N184="základní",J184,0)</f>
        <v>0</v>
      </c>
      <c r="BF184" s="212">
        <f>IF(N184="snížená",J184,0)</f>
        <v>0</v>
      </c>
      <c r="BG184" s="212">
        <f>IF(N184="zákl. přenesená",J184,0)</f>
        <v>0</v>
      </c>
      <c r="BH184" s="212">
        <f>IF(N184="sníž. přenesená",J184,0)</f>
        <v>0</v>
      </c>
      <c r="BI184" s="212">
        <f>IF(N184="nulová",J184,0)</f>
        <v>0</v>
      </c>
      <c r="BJ184" s="23" t="s">
        <v>24</v>
      </c>
      <c r="BK184" s="212">
        <f>ROUND(I184*H184,2)</f>
        <v>0</v>
      </c>
      <c r="BL184" s="23" t="s">
        <v>229</v>
      </c>
      <c r="BM184" s="23" t="s">
        <v>1322</v>
      </c>
    </row>
    <row r="185" spans="2:65" s="12" customFormat="1" ht="13.5">
      <c r="B185" s="227"/>
      <c r="C185" s="228"/>
      <c r="D185" s="229" t="s">
        <v>408</v>
      </c>
      <c r="E185" s="230" t="s">
        <v>22</v>
      </c>
      <c r="F185" s="231" t="s">
        <v>706</v>
      </c>
      <c r="G185" s="228"/>
      <c r="H185" s="232">
        <v>1</v>
      </c>
      <c r="I185" s="233"/>
      <c r="J185" s="228"/>
      <c r="K185" s="228"/>
      <c r="L185" s="234"/>
      <c r="M185" s="235"/>
      <c r="N185" s="236"/>
      <c r="O185" s="236"/>
      <c r="P185" s="236"/>
      <c r="Q185" s="236"/>
      <c r="R185" s="236"/>
      <c r="S185" s="236"/>
      <c r="T185" s="237"/>
      <c r="AT185" s="238" t="s">
        <v>408</v>
      </c>
      <c r="AU185" s="238" t="s">
        <v>84</v>
      </c>
      <c r="AV185" s="12" t="s">
        <v>84</v>
      </c>
      <c r="AW185" s="12" t="s">
        <v>39</v>
      </c>
      <c r="AX185" s="12" t="s">
        <v>24</v>
      </c>
      <c r="AY185" s="238" t="s">
        <v>165</v>
      </c>
    </row>
    <row r="186" spans="2:65" s="1" customFormat="1" ht="22.5" customHeight="1">
      <c r="B186" s="40"/>
      <c r="C186" s="201" t="s">
        <v>237</v>
      </c>
      <c r="D186" s="201" t="s">
        <v>167</v>
      </c>
      <c r="E186" s="202" t="s">
        <v>1323</v>
      </c>
      <c r="F186" s="203" t="s">
        <v>1324</v>
      </c>
      <c r="G186" s="204" t="s">
        <v>496</v>
      </c>
      <c r="H186" s="205">
        <v>2.5</v>
      </c>
      <c r="I186" s="206"/>
      <c r="J186" s="207">
        <f>ROUND(I186*H186,2)</f>
        <v>0</v>
      </c>
      <c r="K186" s="203" t="s">
        <v>22</v>
      </c>
      <c r="L186" s="60"/>
      <c r="M186" s="208" t="s">
        <v>22</v>
      </c>
      <c r="N186" s="209" t="s">
        <v>46</v>
      </c>
      <c r="O186" s="41"/>
      <c r="P186" s="210">
        <f>O186*H186</f>
        <v>0</v>
      </c>
      <c r="Q186" s="210">
        <v>0</v>
      </c>
      <c r="R186" s="210">
        <f>Q186*H186</f>
        <v>0</v>
      </c>
      <c r="S186" s="210">
        <v>0</v>
      </c>
      <c r="T186" s="211">
        <f>S186*H186</f>
        <v>0</v>
      </c>
      <c r="AR186" s="23" t="s">
        <v>229</v>
      </c>
      <c r="AT186" s="23" t="s">
        <v>167</v>
      </c>
      <c r="AU186" s="23" t="s">
        <v>84</v>
      </c>
      <c r="AY186" s="23" t="s">
        <v>165</v>
      </c>
      <c r="BE186" s="212">
        <f>IF(N186="základní",J186,0)</f>
        <v>0</v>
      </c>
      <c r="BF186" s="212">
        <f>IF(N186="snížená",J186,0)</f>
        <v>0</v>
      </c>
      <c r="BG186" s="212">
        <f>IF(N186="zákl. přenesená",J186,0)</f>
        <v>0</v>
      </c>
      <c r="BH186" s="212">
        <f>IF(N186="sníž. přenesená",J186,0)</f>
        <v>0</v>
      </c>
      <c r="BI186" s="212">
        <f>IF(N186="nulová",J186,0)</f>
        <v>0</v>
      </c>
      <c r="BJ186" s="23" t="s">
        <v>24</v>
      </c>
      <c r="BK186" s="212">
        <f>ROUND(I186*H186,2)</f>
        <v>0</v>
      </c>
      <c r="BL186" s="23" t="s">
        <v>229</v>
      </c>
      <c r="BM186" s="23" t="s">
        <v>1325</v>
      </c>
    </row>
    <row r="187" spans="2:65" s="12" customFormat="1" ht="13.5">
      <c r="B187" s="227"/>
      <c r="C187" s="228"/>
      <c r="D187" s="229" t="s">
        <v>408</v>
      </c>
      <c r="E187" s="230" t="s">
        <v>22</v>
      </c>
      <c r="F187" s="231" t="s">
        <v>1326</v>
      </c>
      <c r="G187" s="228"/>
      <c r="H187" s="232">
        <v>2.5</v>
      </c>
      <c r="I187" s="233"/>
      <c r="J187" s="228"/>
      <c r="K187" s="228"/>
      <c r="L187" s="234"/>
      <c r="M187" s="235"/>
      <c r="N187" s="236"/>
      <c r="O187" s="236"/>
      <c r="P187" s="236"/>
      <c r="Q187" s="236"/>
      <c r="R187" s="236"/>
      <c r="S187" s="236"/>
      <c r="T187" s="237"/>
      <c r="AT187" s="238" t="s">
        <v>408</v>
      </c>
      <c r="AU187" s="238" t="s">
        <v>84</v>
      </c>
      <c r="AV187" s="12" t="s">
        <v>84</v>
      </c>
      <c r="AW187" s="12" t="s">
        <v>39</v>
      </c>
      <c r="AX187" s="12" t="s">
        <v>24</v>
      </c>
      <c r="AY187" s="238" t="s">
        <v>165</v>
      </c>
    </row>
    <row r="188" spans="2:65" s="1" customFormat="1" ht="22.5" customHeight="1">
      <c r="B188" s="40"/>
      <c r="C188" s="201" t="s">
        <v>616</v>
      </c>
      <c r="D188" s="201" t="s">
        <v>167</v>
      </c>
      <c r="E188" s="202" t="s">
        <v>1327</v>
      </c>
      <c r="F188" s="203" t="s">
        <v>1328</v>
      </c>
      <c r="G188" s="204" t="s">
        <v>443</v>
      </c>
      <c r="H188" s="205">
        <v>2</v>
      </c>
      <c r="I188" s="206"/>
      <c r="J188" s="207">
        <f>ROUND(I188*H188,2)</f>
        <v>0</v>
      </c>
      <c r="K188" s="203" t="s">
        <v>22</v>
      </c>
      <c r="L188" s="60"/>
      <c r="M188" s="208" t="s">
        <v>22</v>
      </c>
      <c r="N188" s="209" t="s">
        <v>46</v>
      </c>
      <c r="O188" s="41"/>
      <c r="P188" s="210">
        <f>O188*H188</f>
        <v>0</v>
      </c>
      <c r="Q188" s="210">
        <v>0</v>
      </c>
      <c r="R188" s="210">
        <f>Q188*H188</f>
        <v>0</v>
      </c>
      <c r="S188" s="210">
        <v>0</v>
      </c>
      <c r="T188" s="211">
        <f>S188*H188</f>
        <v>0</v>
      </c>
      <c r="AR188" s="23" t="s">
        <v>229</v>
      </c>
      <c r="AT188" s="23" t="s">
        <v>167</v>
      </c>
      <c r="AU188" s="23" t="s">
        <v>84</v>
      </c>
      <c r="AY188" s="23" t="s">
        <v>165</v>
      </c>
      <c r="BE188" s="212">
        <f>IF(N188="základní",J188,0)</f>
        <v>0</v>
      </c>
      <c r="BF188" s="212">
        <f>IF(N188="snížená",J188,0)</f>
        <v>0</v>
      </c>
      <c r="BG188" s="212">
        <f>IF(N188="zákl. přenesená",J188,0)</f>
        <v>0</v>
      </c>
      <c r="BH188" s="212">
        <f>IF(N188="sníž. přenesená",J188,0)</f>
        <v>0</v>
      </c>
      <c r="BI188" s="212">
        <f>IF(N188="nulová",J188,0)</f>
        <v>0</v>
      </c>
      <c r="BJ188" s="23" t="s">
        <v>24</v>
      </c>
      <c r="BK188" s="212">
        <f>ROUND(I188*H188,2)</f>
        <v>0</v>
      </c>
      <c r="BL188" s="23" t="s">
        <v>229</v>
      </c>
      <c r="BM188" s="23" t="s">
        <v>1329</v>
      </c>
    </row>
    <row r="189" spans="2:65" s="12" customFormat="1" ht="13.5">
      <c r="B189" s="227"/>
      <c r="C189" s="228"/>
      <c r="D189" s="239" t="s">
        <v>408</v>
      </c>
      <c r="E189" s="240" t="s">
        <v>22</v>
      </c>
      <c r="F189" s="241" t="s">
        <v>1330</v>
      </c>
      <c r="G189" s="228"/>
      <c r="H189" s="242">
        <v>2</v>
      </c>
      <c r="I189" s="233"/>
      <c r="J189" s="228"/>
      <c r="K189" s="228"/>
      <c r="L189" s="234"/>
      <c r="M189" s="258"/>
      <c r="N189" s="259"/>
      <c r="O189" s="259"/>
      <c r="P189" s="259"/>
      <c r="Q189" s="259"/>
      <c r="R189" s="259"/>
      <c r="S189" s="259"/>
      <c r="T189" s="260"/>
      <c r="AT189" s="238" t="s">
        <v>408</v>
      </c>
      <c r="AU189" s="238" t="s">
        <v>84</v>
      </c>
      <c r="AV189" s="12" t="s">
        <v>84</v>
      </c>
      <c r="AW189" s="12" t="s">
        <v>39</v>
      </c>
      <c r="AX189" s="12" t="s">
        <v>24</v>
      </c>
      <c r="AY189" s="238" t="s">
        <v>165</v>
      </c>
    </row>
    <row r="190" spans="2:65" s="1" customFormat="1" ht="6.95" customHeight="1">
      <c r="B190" s="55"/>
      <c r="C190" s="56"/>
      <c r="D190" s="56"/>
      <c r="E190" s="56"/>
      <c r="F190" s="56"/>
      <c r="G190" s="56"/>
      <c r="H190" s="56"/>
      <c r="I190" s="147"/>
      <c r="J190" s="56"/>
      <c r="K190" s="56"/>
      <c r="L190" s="60"/>
    </row>
  </sheetData>
  <sheetProtection password="CC35" sheet="1" objects="1" scenarios="1" formatCells="0" formatColumns="0" formatRows="0" sort="0" autoFilter="0"/>
  <autoFilter ref="C87:K189"/>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9"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20"/>
      <c r="C1" s="120"/>
      <c r="D1" s="121" t="s">
        <v>1</v>
      </c>
      <c r="E1" s="120"/>
      <c r="F1" s="122" t="s">
        <v>130</v>
      </c>
      <c r="G1" s="391" t="s">
        <v>131</v>
      </c>
      <c r="H1" s="391"/>
      <c r="I1" s="123"/>
      <c r="J1" s="122" t="s">
        <v>132</v>
      </c>
      <c r="K1" s="121" t="s">
        <v>133</v>
      </c>
      <c r="L1" s="122" t="s">
        <v>134</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83"/>
      <c r="M2" s="383"/>
      <c r="N2" s="383"/>
      <c r="O2" s="383"/>
      <c r="P2" s="383"/>
      <c r="Q2" s="383"/>
      <c r="R2" s="383"/>
      <c r="S2" s="383"/>
      <c r="T2" s="383"/>
      <c r="U2" s="383"/>
      <c r="V2" s="383"/>
      <c r="AT2" s="23" t="s">
        <v>105</v>
      </c>
    </row>
    <row r="3" spans="1:70" ht="6.95" customHeight="1">
      <c r="B3" s="24"/>
      <c r="C3" s="25"/>
      <c r="D3" s="25"/>
      <c r="E3" s="25"/>
      <c r="F3" s="25"/>
      <c r="G3" s="25"/>
      <c r="H3" s="25"/>
      <c r="I3" s="124"/>
      <c r="J3" s="25"/>
      <c r="K3" s="26"/>
      <c r="AT3" s="23" t="s">
        <v>84</v>
      </c>
    </row>
    <row r="4" spans="1:70" ht="36.950000000000003" customHeight="1">
      <c r="B4" s="27"/>
      <c r="C4" s="28"/>
      <c r="D4" s="29" t="s">
        <v>135</v>
      </c>
      <c r="E4" s="28"/>
      <c r="F4" s="28"/>
      <c r="G4" s="28"/>
      <c r="H4" s="28"/>
      <c r="I4" s="125"/>
      <c r="J4" s="28"/>
      <c r="K4" s="30"/>
      <c r="M4" s="31" t="s">
        <v>12</v>
      </c>
      <c r="AT4" s="23" t="s">
        <v>6</v>
      </c>
    </row>
    <row r="5" spans="1:70" ht="6.95" customHeight="1">
      <c r="B5" s="27"/>
      <c r="C5" s="28"/>
      <c r="D5" s="28"/>
      <c r="E5" s="28"/>
      <c r="F5" s="28"/>
      <c r="G5" s="28"/>
      <c r="H5" s="28"/>
      <c r="I5" s="125"/>
      <c r="J5" s="28"/>
      <c r="K5" s="30"/>
    </row>
    <row r="6" spans="1:70">
      <c r="B6" s="27"/>
      <c r="C6" s="28"/>
      <c r="D6" s="36" t="s">
        <v>18</v>
      </c>
      <c r="E6" s="28"/>
      <c r="F6" s="28"/>
      <c r="G6" s="28"/>
      <c r="H6" s="28"/>
      <c r="I6" s="125"/>
      <c r="J6" s="28"/>
      <c r="K6" s="30"/>
    </row>
    <row r="7" spans="1:70" ht="22.5" customHeight="1">
      <c r="B7" s="27"/>
      <c r="C7" s="28"/>
      <c r="D7" s="28"/>
      <c r="E7" s="384" t="str">
        <f>'Rekapitulace stavby'!K6</f>
        <v>Rozšíření kapacity ČOV Květnice na cílový stav 4 500 EO</v>
      </c>
      <c r="F7" s="385"/>
      <c r="G7" s="385"/>
      <c r="H7" s="385"/>
      <c r="I7" s="125"/>
      <c r="J7" s="28"/>
      <c r="K7" s="30"/>
    </row>
    <row r="8" spans="1:70" s="1" customFormat="1">
      <c r="B8" s="40"/>
      <c r="C8" s="41"/>
      <c r="D8" s="36" t="s">
        <v>136</v>
      </c>
      <c r="E8" s="41"/>
      <c r="F8" s="41"/>
      <c r="G8" s="41"/>
      <c r="H8" s="41"/>
      <c r="I8" s="126"/>
      <c r="J8" s="41"/>
      <c r="K8" s="44"/>
    </row>
    <row r="9" spans="1:70" s="1" customFormat="1" ht="36.950000000000003" customHeight="1">
      <c r="B9" s="40"/>
      <c r="C9" s="41"/>
      <c r="D9" s="41"/>
      <c r="E9" s="386" t="s">
        <v>1331</v>
      </c>
      <c r="F9" s="387"/>
      <c r="G9" s="387"/>
      <c r="H9" s="387"/>
      <c r="I9" s="126"/>
      <c r="J9" s="41"/>
      <c r="K9" s="44"/>
    </row>
    <row r="10" spans="1:70" s="1" customFormat="1" ht="13.5">
      <c r="B10" s="40"/>
      <c r="C10" s="41"/>
      <c r="D10" s="41"/>
      <c r="E10" s="41"/>
      <c r="F10" s="41"/>
      <c r="G10" s="41"/>
      <c r="H10" s="41"/>
      <c r="I10" s="126"/>
      <c r="J10" s="41"/>
      <c r="K10" s="44"/>
    </row>
    <row r="11" spans="1:70" s="1" customFormat="1" ht="14.45" customHeight="1">
      <c r="B11" s="40"/>
      <c r="C11" s="41"/>
      <c r="D11" s="36" t="s">
        <v>21</v>
      </c>
      <c r="E11" s="41"/>
      <c r="F11" s="34" t="s">
        <v>22</v>
      </c>
      <c r="G11" s="41"/>
      <c r="H11" s="41"/>
      <c r="I11" s="127" t="s">
        <v>23</v>
      </c>
      <c r="J11" s="34" t="s">
        <v>22</v>
      </c>
      <c r="K11" s="44"/>
    </row>
    <row r="12" spans="1:70" s="1" customFormat="1" ht="14.45" customHeight="1">
      <c r="B12" s="40"/>
      <c r="C12" s="41"/>
      <c r="D12" s="36" t="s">
        <v>25</v>
      </c>
      <c r="E12" s="41"/>
      <c r="F12" s="34" t="s">
        <v>26</v>
      </c>
      <c r="G12" s="41"/>
      <c r="H12" s="41"/>
      <c r="I12" s="127" t="s">
        <v>27</v>
      </c>
      <c r="J12" s="128" t="str">
        <f>'Rekapitulace stavby'!AN8</f>
        <v>3. 9. 2016</v>
      </c>
      <c r="K12" s="44"/>
    </row>
    <row r="13" spans="1:70" s="1" customFormat="1" ht="10.9" customHeight="1">
      <c r="B13" s="40"/>
      <c r="C13" s="41"/>
      <c r="D13" s="41"/>
      <c r="E13" s="41"/>
      <c r="F13" s="41"/>
      <c r="G13" s="41"/>
      <c r="H13" s="41"/>
      <c r="I13" s="126"/>
      <c r="J13" s="41"/>
      <c r="K13" s="44"/>
    </row>
    <row r="14" spans="1:70" s="1" customFormat="1" ht="14.45" customHeight="1">
      <c r="B14" s="40"/>
      <c r="C14" s="41"/>
      <c r="D14" s="36" t="s">
        <v>31</v>
      </c>
      <c r="E14" s="41"/>
      <c r="F14" s="41"/>
      <c r="G14" s="41"/>
      <c r="H14" s="41"/>
      <c r="I14" s="127" t="s">
        <v>32</v>
      </c>
      <c r="J14" s="34" t="s">
        <v>22</v>
      </c>
      <c r="K14" s="44"/>
    </row>
    <row r="15" spans="1:70" s="1" customFormat="1" ht="18" customHeight="1">
      <c r="B15" s="40"/>
      <c r="C15" s="41"/>
      <c r="D15" s="41"/>
      <c r="E15" s="34" t="s">
        <v>33</v>
      </c>
      <c r="F15" s="41"/>
      <c r="G15" s="41"/>
      <c r="H15" s="41"/>
      <c r="I15" s="127" t="s">
        <v>34</v>
      </c>
      <c r="J15" s="34" t="s">
        <v>22</v>
      </c>
      <c r="K15" s="44"/>
    </row>
    <row r="16" spans="1:70" s="1" customFormat="1" ht="6.95" customHeight="1">
      <c r="B16" s="40"/>
      <c r="C16" s="41"/>
      <c r="D16" s="41"/>
      <c r="E16" s="41"/>
      <c r="F16" s="41"/>
      <c r="G16" s="41"/>
      <c r="H16" s="41"/>
      <c r="I16" s="126"/>
      <c r="J16" s="41"/>
      <c r="K16" s="44"/>
    </row>
    <row r="17" spans="2:11" s="1" customFormat="1" ht="14.45" customHeight="1">
      <c r="B17" s="40"/>
      <c r="C17" s="41"/>
      <c r="D17" s="36" t="s">
        <v>35</v>
      </c>
      <c r="E17" s="41"/>
      <c r="F17" s="41"/>
      <c r="G17" s="41"/>
      <c r="H17" s="41"/>
      <c r="I17" s="127"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27" t="s">
        <v>34</v>
      </c>
      <c r="J18" s="34" t="str">
        <f>IF('Rekapitulace stavby'!AN14="Vyplň údaj","",IF('Rekapitulace stavby'!AN14="","",'Rekapitulace stavby'!AN14))</f>
        <v/>
      </c>
      <c r="K18" s="44"/>
    </row>
    <row r="19" spans="2:11" s="1" customFormat="1" ht="6.95" customHeight="1">
      <c r="B19" s="40"/>
      <c r="C19" s="41"/>
      <c r="D19" s="41"/>
      <c r="E19" s="41"/>
      <c r="F19" s="41"/>
      <c r="G19" s="41"/>
      <c r="H19" s="41"/>
      <c r="I19" s="126"/>
      <c r="J19" s="41"/>
      <c r="K19" s="44"/>
    </row>
    <row r="20" spans="2:11" s="1" customFormat="1" ht="14.45" customHeight="1">
      <c r="B20" s="40"/>
      <c r="C20" s="41"/>
      <c r="D20" s="36" t="s">
        <v>37</v>
      </c>
      <c r="E20" s="41"/>
      <c r="F20" s="41"/>
      <c r="G20" s="41"/>
      <c r="H20" s="41"/>
      <c r="I20" s="127" t="s">
        <v>32</v>
      </c>
      <c r="J20" s="34" t="s">
        <v>22</v>
      </c>
      <c r="K20" s="44"/>
    </row>
    <row r="21" spans="2:11" s="1" customFormat="1" ht="18" customHeight="1">
      <c r="B21" s="40"/>
      <c r="C21" s="41"/>
      <c r="D21" s="41"/>
      <c r="E21" s="34" t="s">
        <v>38</v>
      </c>
      <c r="F21" s="41"/>
      <c r="G21" s="41"/>
      <c r="H21" s="41"/>
      <c r="I21" s="127" t="s">
        <v>34</v>
      </c>
      <c r="J21" s="34" t="s">
        <v>22</v>
      </c>
      <c r="K21" s="44"/>
    </row>
    <row r="22" spans="2:11" s="1" customFormat="1" ht="6.95" customHeight="1">
      <c r="B22" s="40"/>
      <c r="C22" s="41"/>
      <c r="D22" s="41"/>
      <c r="E22" s="41"/>
      <c r="F22" s="41"/>
      <c r="G22" s="41"/>
      <c r="H22" s="41"/>
      <c r="I22" s="126"/>
      <c r="J22" s="41"/>
      <c r="K22" s="44"/>
    </row>
    <row r="23" spans="2:11" s="1" customFormat="1" ht="14.45" customHeight="1">
      <c r="B23" s="40"/>
      <c r="C23" s="41"/>
      <c r="D23" s="36" t="s">
        <v>40</v>
      </c>
      <c r="E23" s="41"/>
      <c r="F23" s="41"/>
      <c r="G23" s="41"/>
      <c r="H23" s="41"/>
      <c r="I23" s="126"/>
      <c r="J23" s="41"/>
      <c r="K23" s="44"/>
    </row>
    <row r="24" spans="2:11" s="7" customFormat="1" ht="22.5" customHeight="1">
      <c r="B24" s="129"/>
      <c r="C24" s="130"/>
      <c r="D24" s="130"/>
      <c r="E24" s="349" t="s">
        <v>22</v>
      </c>
      <c r="F24" s="349"/>
      <c r="G24" s="349"/>
      <c r="H24" s="349"/>
      <c r="I24" s="131"/>
      <c r="J24" s="130"/>
      <c r="K24" s="132"/>
    </row>
    <row r="25" spans="2:11" s="1" customFormat="1" ht="6.95" customHeight="1">
      <c r="B25" s="40"/>
      <c r="C25" s="41"/>
      <c r="D25" s="41"/>
      <c r="E25" s="41"/>
      <c r="F25" s="41"/>
      <c r="G25" s="41"/>
      <c r="H25" s="41"/>
      <c r="I25" s="126"/>
      <c r="J25" s="41"/>
      <c r="K25" s="44"/>
    </row>
    <row r="26" spans="2:11" s="1" customFormat="1" ht="6.95" customHeight="1">
      <c r="B26" s="40"/>
      <c r="C26" s="41"/>
      <c r="D26" s="84"/>
      <c r="E26" s="84"/>
      <c r="F26" s="84"/>
      <c r="G26" s="84"/>
      <c r="H26" s="84"/>
      <c r="I26" s="133"/>
      <c r="J26" s="84"/>
      <c r="K26" s="134"/>
    </row>
    <row r="27" spans="2:11" s="1" customFormat="1" ht="25.35" customHeight="1">
      <c r="B27" s="40"/>
      <c r="C27" s="41"/>
      <c r="D27" s="135" t="s">
        <v>41</v>
      </c>
      <c r="E27" s="41"/>
      <c r="F27" s="41"/>
      <c r="G27" s="41"/>
      <c r="H27" s="41"/>
      <c r="I27" s="126"/>
      <c r="J27" s="136">
        <f>ROUND(J82,2)</f>
        <v>0</v>
      </c>
      <c r="K27" s="44"/>
    </row>
    <row r="28" spans="2:11" s="1" customFormat="1" ht="6.95" customHeight="1">
      <c r="B28" s="40"/>
      <c r="C28" s="41"/>
      <c r="D28" s="84"/>
      <c r="E28" s="84"/>
      <c r="F28" s="84"/>
      <c r="G28" s="84"/>
      <c r="H28" s="84"/>
      <c r="I28" s="133"/>
      <c r="J28" s="84"/>
      <c r="K28" s="134"/>
    </row>
    <row r="29" spans="2:11" s="1" customFormat="1" ht="14.45" customHeight="1">
      <c r="B29" s="40"/>
      <c r="C29" s="41"/>
      <c r="D29" s="41"/>
      <c r="E29" s="41"/>
      <c r="F29" s="45" t="s">
        <v>43</v>
      </c>
      <c r="G29" s="41"/>
      <c r="H29" s="41"/>
      <c r="I29" s="137" t="s">
        <v>42</v>
      </c>
      <c r="J29" s="45" t="s">
        <v>44</v>
      </c>
      <c r="K29" s="44"/>
    </row>
    <row r="30" spans="2:11" s="1" customFormat="1" ht="14.45" customHeight="1">
      <c r="B30" s="40"/>
      <c r="C30" s="41"/>
      <c r="D30" s="48" t="s">
        <v>45</v>
      </c>
      <c r="E30" s="48" t="s">
        <v>46</v>
      </c>
      <c r="F30" s="138">
        <f>ROUND(SUM(BE82:BE110), 2)</f>
        <v>0</v>
      </c>
      <c r="G30" s="41"/>
      <c r="H30" s="41"/>
      <c r="I30" s="139">
        <v>0.21</v>
      </c>
      <c r="J30" s="138">
        <f>ROUND(ROUND((SUM(BE82:BE110)), 2)*I30, 2)</f>
        <v>0</v>
      </c>
      <c r="K30" s="44"/>
    </row>
    <row r="31" spans="2:11" s="1" customFormat="1" ht="14.45" customHeight="1">
      <c r="B31" s="40"/>
      <c r="C31" s="41"/>
      <c r="D31" s="41"/>
      <c r="E31" s="48" t="s">
        <v>47</v>
      </c>
      <c r="F31" s="138">
        <f>ROUND(SUM(BF82:BF110), 2)</f>
        <v>0</v>
      </c>
      <c r="G31" s="41"/>
      <c r="H31" s="41"/>
      <c r="I31" s="139">
        <v>0.15</v>
      </c>
      <c r="J31" s="138">
        <f>ROUND(ROUND((SUM(BF82:BF110)), 2)*I31, 2)</f>
        <v>0</v>
      </c>
      <c r="K31" s="44"/>
    </row>
    <row r="32" spans="2:11" s="1" customFormat="1" ht="14.45" hidden="1" customHeight="1">
      <c r="B32" s="40"/>
      <c r="C32" s="41"/>
      <c r="D32" s="41"/>
      <c r="E32" s="48" t="s">
        <v>48</v>
      </c>
      <c r="F32" s="138">
        <f>ROUND(SUM(BG82:BG110), 2)</f>
        <v>0</v>
      </c>
      <c r="G32" s="41"/>
      <c r="H32" s="41"/>
      <c r="I32" s="139">
        <v>0.21</v>
      </c>
      <c r="J32" s="138">
        <v>0</v>
      </c>
      <c r="K32" s="44"/>
    </row>
    <row r="33" spans="2:11" s="1" customFormat="1" ht="14.45" hidden="1" customHeight="1">
      <c r="B33" s="40"/>
      <c r="C33" s="41"/>
      <c r="D33" s="41"/>
      <c r="E33" s="48" t="s">
        <v>49</v>
      </c>
      <c r="F33" s="138">
        <f>ROUND(SUM(BH82:BH110), 2)</f>
        <v>0</v>
      </c>
      <c r="G33" s="41"/>
      <c r="H33" s="41"/>
      <c r="I33" s="139">
        <v>0.15</v>
      </c>
      <c r="J33" s="138">
        <v>0</v>
      </c>
      <c r="K33" s="44"/>
    </row>
    <row r="34" spans="2:11" s="1" customFormat="1" ht="14.45" hidden="1" customHeight="1">
      <c r="B34" s="40"/>
      <c r="C34" s="41"/>
      <c r="D34" s="41"/>
      <c r="E34" s="48" t="s">
        <v>50</v>
      </c>
      <c r="F34" s="138">
        <f>ROUND(SUM(BI82:BI110), 2)</f>
        <v>0</v>
      </c>
      <c r="G34" s="41"/>
      <c r="H34" s="41"/>
      <c r="I34" s="139">
        <v>0</v>
      </c>
      <c r="J34" s="138">
        <v>0</v>
      </c>
      <c r="K34" s="44"/>
    </row>
    <row r="35" spans="2:11" s="1" customFormat="1" ht="6.95" customHeight="1">
      <c r="B35" s="40"/>
      <c r="C35" s="41"/>
      <c r="D35" s="41"/>
      <c r="E35" s="41"/>
      <c r="F35" s="41"/>
      <c r="G35" s="41"/>
      <c r="H35" s="41"/>
      <c r="I35" s="126"/>
      <c r="J35" s="41"/>
      <c r="K35" s="44"/>
    </row>
    <row r="36" spans="2:11" s="1" customFormat="1" ht="25.35" customHeight="1">
      <c r="B36" s="40"/>
      <c r="C36" s="140"/>
      <c r="D36" s="141" t="s">
        <v>51</v>
      </c>
      <c r="E36" s="78"/>
      <c r="F36" s="78"/>
      <c r="G36" s="142" t="s">
        <v>52</v>
      </c>
      <c r="H36" s="143" t="s">
        <v>53</v>
      </c>
      <c r="I36" s="144"/>
      <c r="J36" s="145">
        <f>SUM(J27:J34)</f>
        <v>0</v>
      </c>
      <c r="K36" s="146"/>
    </row>
    <row r="37" spans="2:11" s="1" customFormat="1" ht="14.45" customHeight="1">
      <c r="B37" s="55"/>
      <c r="C37" s="56"/>
      <c r="D37" s="56"/>
      <c r="E37" s="56"/>
      <c r="F37" s="56"/>
      <c r="G37" s="56"/>
      <c r="H37" s="56"/>
      <c r="I37" s="147"/>
      <c r="J37" s="56"/>
      <c r="K37" s="57"/>
    </row>
    <row r="41" spans="2:11" s="1" customFormat="1" ht="6.95" customHeight="1">
      <c r="B41" s="148"/>
      <c r="C41" s="149"/>
      <c r="D41" s="149"/>
      <c r="E41" s="149"/>
      <c r="F41" s="149"/>
      <c r="G41" s="149"/>
      <c r="H41" s="149"/>
      <c r="I41" s="150"/>
      <c r="J41" s="149"/>
      <c r="K41" s="151"/>
    </row>
    <row r="42" spans="2:11" s="1" customFormat="1" ht="36.950000000000003" customHeight="1">
      <c r="B42" s="40"/>
      <c r="C42" s="29" t="s">
        <v>138</v>
      </c>
      <c r="D42" s="41"/>
      <c r="E42" s="41"/>
      <c r="F42" s="41"/>
      <c r="G42" s="41"/>
      <c r="H42" s="41"/>
      <c r="I42" s="126"/>
      <c r="J42" s="41"/>
      <c r="K42" s="44"/>
    </row>
    <row r="43" spans="2:11" s="1" customFormat="1" ht="6.95" customHeight="1">
      <c r="B43" s="40"/>
      <c r="C43" s="41"/>
      <c r="D43" s="41"/>
      <c r="E43" s="41"/>
      <c r="F43" s="41"/>
      <c r="G43" s="41"/>
      <c r="H43" s="41"/>
      <c r="I43" s="126"/>
      <c r="J43" s="41"/>
      <c r="K43" s="44"/>
    </row>
    <row r="44" spans="2:11" s="1" customFormat="1" ht="14.45" customHeight="1">
      <c r="B44" s="40"/>
      <c r="C44" s="36" t="s">
        <v>18</v>
      </c>
      <c r="D44" s="41"/>
      <c r="E44" s="41"/>
      <c r="F44" s="41"/>
      <c r="G44" s="41"/>
      <c r="H44" s="41"/>
      <c r="I44" s="126"/>
      <c r="J44" s="41"/>
      <c r="K44" s="44"/>
    </row>
    <row r="45" spans="2:11" s="1" customFormat="1" ht="22.5" customHeight="1">
      <c r="B45" s="40"/>
      <c r="C45" s="41"/>
      <c r="D45" s="41"/>
      <c r="E45" s="384" t="str">
        <f>E7</f>
        <v>Rozšíření kapacity ČOV Květnice na cílový stav 4 500 EO</v>
      </c>
      <c r="F45" s="385"/>
      <c r="G45" s="385"/>
      <c r="H45" s="385"/>
      <c r="I45" s="126"/>
      <c r="J45" s="41"/>
      <c r="K45" s="44"/>
    </row>
    <row r="46" spans="2:11" s="1" customFormat="1" ht="14.45" customHeight="1">
      <c r="B46" s="40"/>
      <c r="C46" s="36" t="s">
        <v>136</v>
      </c>
      <c r="D46" s="41"/>
      <c r="E46" s="41"/>
      <c r="F46" s="41"/>
      <c r="G46" s="41"/>
      <c r="H46" s="41"/>
      <c r="I46" s="126"/>
      <c r="J46" s="41"/>
      <c r="K46" s="44"/>
    </row>
    <row r="47" spans="2:11" s="1" customFormat="1" ht="23.25" customHeight="1">
      <c r="B47" s="40"/>
      <c r="C47" s="41"/>
      <c r="D47" s="41"/>
      <c r="E47" s="386" t="str">
        <f>E9</f>
        <v>KVETNICE 06 - SO-06-Nádrž síranu</v>
      </c>
      <c r="F47" s="387"/>
      <c r="G47" s="387"/>
      <c r="H47" s="387"/>
      <c r="I47" s="126"/>
      <c r="J47" s="41"/>
      <c r="K47" s="44"/>
    </row>
    <row r="48" spans="2:11" s="1" customFormat="1" ht="6.95" customHeight="1">
      <c r="B48" s="40"/>
      <c r="C48" s="41"/>
      <c r="D48" s="41"/>
      <c r="E48" s="41"/>
      <c r="F48" s="41"/>
      <c r="G48" s="41"/>
      <c r="H48" s="41"/>
      <c r="I48" s="126"/>
      <c r="J48" s="41"/>
      <c r="K48" s="44"/>
    </row>
    <row r="49" spans="2:47" s="1" customFormat="1" ht="18" customHeight="1">
      <c r="B49" s="40"/>
      <c r="C49" s="36" t="s">
        <v>25</v>
      </c>
      <c r="D49" s="41"/>
      <c r="E49" s="41"/>
      <c r="F49" s="34" t="str">
        <f>F12</f>
        <v>Květnice</v>
      </c>
      <c r="G49" s="41"/>
      <c r="H49" s="41"/>
      <c r="I49" s="127" t="s">
        <v>27</v>
      </c>
      <c r="J49" s="128" t="str">
        <f>IF(J12="","",J12)</f>
        <v>3. 9. 2016</v>
      </c>
      <c r="K49" s="44"/>
    </row>
    <row r="50" spans="2:47" s="1" customFormat="1" ht="6.95" customHeight="1">
      <c r="B50" s="40"/>
      <c r="C50" s="41"/>
      <c r="D50" s="41"/>
      <c r="E50" s="41"/>
      <c r="F50" s="41"/>
      <c r="G50" s="41"/>
      <c r="H50" s="41"/>
      <c r="I50" s="126"/>
      <c r="J50" s="41"/>
      <c r="K50" s="44"/>
    </row>
    <row r="51" spans="2:47" s="1" customFormat="1">
      <c r="B51" s="40"/>
      <c r="C51" s="36" t="s">
        <v>31</v>
      </c>
      <c r="D51" s="41"/>
      <c r="E51" s="41"/>
      <c r="F51" s="34" t="str">
        <f>E15</f>
        <v>Obec Květnice</v>
      </c>
      <c r="G51" s="41"/>
      <c r="H51" s="41"/>
      <c r="I51" s="127" t="s">
        <v>37</v>
      </c>
      <c r="J51" s="34" t="str">
        <f>E21</f>
        <v>MK Profi Hradec Králové s.r.o.</v>
      </c>
      <c r="K51" s="44"/>
    </row>
    <row r="52" spans="2:47" s="1" customFormat="1" ht="14.45" customHeight="1">
      <c r="B52" s="40"/>
      <c r="C52" s="36" t="s">
        <v>35</v>
      </c>
      <c r="D52" s="41"/>
      <c r="E52" s="41"/>
      <c r="F52" s="34" t="str">
        <f>IF(E18="","",E18)</f>
        <v/>
      </c>
      <c r="G52" s="41"/>
      <c r="H52" s="41"/>
      <c r="I52" s="126"/>
      <c r="J52" s="41"/>
      <c r="K52" s="44"/>
    </row>
    <row r="53" spans="2:47" s="1" customFormat="1" ht="10.35" customHeight="1">
      <c r="B53" s="40"/>
      <c r="C53" s="41"/>
      <c r="D53" s="41"/>
      <c r="E53" s="41"/>
      <c r="F53" s="41"/>
      <c r="G53" s="41"/>
      <c r="H53" s="41"/>
      <c r="I53" s="126"/>
      <c r="J53" s="41"/>
      <c r="K53" s="44"/>
    </row>
    <row r="54" spans="2:47" s="1" customFormat="1" ht="29.25" customHeight="1">
      <c r="B54" s="40"/>
      <c r="C54" s="152" t="s">
        <v>139</v>
      </c>
      <c r="D54" s="140"/>
      <c r="E54" s="140"/>
      <c r="F54" s="140"/>
      <c r="G54" s="140"/>
      <c r="H54" s="140"/>
      <c r="I54" s="153"/>
      <c r="J54" s="154" t="s">
        <v>140</v>
      </c>
      <c r="K54" s="155"/>
    </row>
    <row r="55" spans="2:47" s="1" customFormat="1" ht="10.35" customHeight="1">
      <c r="B55" s="40"/>
      <c r="C55" s="41"/>
      <c r="D55" s="41"/>
      <c r="E55" s="41"/>
      <c r="F55" s="41"/>
      <c r="G55" s="41"/>
      <c r="H55" s="41"/>
      <c r="I55" s="126"/>
      <c r="J55" s="41"/>
      <c r="K55" s="44"/>
    </row>
    <row r="56" spans="2:47" s="1" customFormat="1" ht="29.25" customHeight="1">
      <c r="B56" s="40"/>
      <c r="C56" s="156" t="s">
        <v>141</v>
      </c>
      <c r="D56" s="41"/>
      <c r="E56" s="41"/>
      <c r="F56" s="41"/>
      <c r="G56" s="41"/>
      <c r="H56" s="41"/>
      <c r="I56" s="126"/>
      <c r="J56" s="136">
        <f>J82</f>
        <v>0</v>
      </c>
      <c r="K56" s="44"/>
      <c r="AU56" s="23" t="s">
        <v>142</v>
      </c>
    </row>
    <row r="57" spans="2:47" s="8" customFormat="1" ht="24.95" customHeight="1">
      <c r="B57" s="157"/>
      <c r="C57" s="158"/>
      <c r="D57" s="159" t="s">
        <v>392</v>
      </c>
      <c r="E57" s="160"/>
      <c r="F57" s="160"/>
      <c r="G57" s="160"/>
      <c r="H57" s="160"/>
      <c r="I57" s="161"/>
      <c r="J57" s="162">
        <f>J83</f>
        <v>0</v>
      </c>
      <c r="K57" s="163"/>
    </row>
    <row r="58" spans="2:47" s="9" customFormat="1" ht="19.899999999999999" customHeight="1">
      <c r="B58" s="164"/>
      <c r="C58" s="165"/>
      <c r="D58" s="166" t="s">
        <v>393</v>
      </c>
      <c r="E58" s="167"/>
      <c r="F58" s="167"/>
      <c r="G58" s="167"/>
      <c r="H58" s="167"/>
      <c r="I58" s="168"/>
      <c r="J58" s="169">
        <f>J84</f>
        <v>0</v>
      </c>
      <c r="K58" s="170"/>
    </row>
    <row r="59" spans="2:47" s="9" customFormat="1" ht="19.899999999999999" customHeight="1">
      <c r="B59" s="164"/>
      <c r="C59" s="165"/>
      <c r="D59" s="166" t="s">
        <v>782</v>
      </c>
      <c r="E59" s="167"/>
      <c r="F59" s="167"/>
      <c r="G59" s="167"/>
      <c r="H59" s="167"/>
      <c r="I59" s="168"/>
      <c r="J59" s="169">
        <f>J93</f>
        <v>0</v>
      </c>
      <c r="K59" s="170"/>
    </row>
    <row r="60" spans="2:47" s="9" customFormat="1" ht="19.899999999999999" customHeight="1">
      <c r="B60" s="164"/>
      <c r="C60" s="165"/>
      <c r="D60" s="166" t="s">
        <v>783</v>
      </c>
      <c r="E60" s="167"/>
      <c r="F60" s="167"/>
      <c r="G60" s="167"/>
      <c r="H60" s="167"/>
      <c r="I60" s="168"/>
      <c r="J60" s="169">
        <f>J98</f>
        <v>0</v>
      </c>
      <c r="K60" s="170"/>
    </row>
    <row r="61" spans="2:47" s="9" customFormat="1" ht="19.899999999999999" customHeight="1">
      <c r="B61" s="164"/>
      <c r="C61" s="165"/>
      <c r="D61" s="166" t="s">
        <v>397</v>
      </c>
      <c r="E61" s="167"/>
      <c r="F61" s="167"/>
      <c r="G61" s="167"/>
      <c r="H61" s="167"/>
      <c r="I61" s="168"/>
      <c r="J61" s="169">
        <f>J101</f>
        <v>0</v>
      </c>
      <c r="K61" s="170"/>
    </row>
    <row r="62" spans="2:47" s="9" customFormat="1" ht="19.899999999999999" customHeight="1">
      <c r="B62" s="164"/>
      <c r="C62" s="165"/>
      <c r="D62" s="166" t="s">
        <v>399</v>
      </c>
      <c r="E62" s="167"/>
      <c r="F62" s="167"/>
      <c r="G62" s="167"/>
      <c r="H62" s="167"/>
      <c r="I62" s="168"/>
      <c r="J62" s="169">
        <f>J109</f>
        <v>0</v>
      </c>
      <c r="K62" s="170"/>
    </row>
    <row r="63" spans="2:47" s="1" customFormat="1" ht="21.75" customHeight="1">
      <c r="B63" s="40"/>
      <c r="C63" s="41"/>
      <c r="D63" s="41"/>
      <c r="E63" s="41"/>
      <c r="F63" s="41"/>
      <c r="G63" s="41"/>
      <c r="H63" s="41"/>
      <c r="I63" s="126"/>
      <c r="J63" s="41"/>
      <c r="K63" s="44"/>
    </row>
    <row r="64" spans="2:47" s="1" customFormat="1" ht="6.95" customHeight="1">
      <c r="B64" s="55"/>
      <c r="C64" s="56"/>
      <c r="D64" s="56"/>
      <c r="E64" s="56"/>
      <c r="F64" s="56"/>
      <c r="G64" s="56"/>
      <c r="H64" s="56"/>
      <c r="I64" s="147"/>
      <c r="J64" s="56"/>
      <c r="K64" s="57"/>
    </row>
    <row r="68" spans="2:12" s="1" customFormat="1" ht="6.95" customHeight="1">
      <c r="B68" s="58"/>
      <c r="C68" s="59"/>
      <c r="D68" s="59"/>
      <c r="E68" s="59"/>
      <c r="F68" s="59"/>
      <c r="G68" s="59"/>
      <c r="H68" s="59"/>
      <c r="I68" s="150"/>
      <c r="J68" s="59"/>
      <c r="K68" s="59"/>
      <c r="L68" s="60"/>
    </row>
    <row r="69" spans="2:12" s="1" customFormat="1" ht="36.950000000000003" customHeight="1">
      <c r="B69" s="40"/>
      <c r="C69" s="61" t="s">
        <v>149</v>
      </c>
      <c r="D69" s="62"/>
      <c r="E69" s="62"/>
      <c r="F69" s="62"/>
      <c r="G69" s="62"/>
      <c r="H69" s="62"/>
      <c r="I69" s="171"/>
      <c r="J69" s="62"/>
      <c r="K69" s="62"/>
      <c r="L69" s="60"/>
    </row>
    <row r="70" spans="2:12" s="1" customFormat="1" ht="6.95" customHeight="1">
      <c r="B70" s="40"/>
      <c r="C70" s="62"/>
      <c r="D70" s="62"/>
      <c r="E70" s="62"/>
      <c r="F70" s="62"/>
      <c r="G70" s="62"/>
      <c r="H70" s="62"/>
      <c r="I70" s="171"/>
      <c r="J70" s="62"/>
      <c r="K70" s="62"/>
      <c r="L70" s="60"/>
    </row>
    <row r="71" spans="2:12" s="1" customFormat="1" ht="14.45" customHeight="1">
      <c r="B71" s="40"/>
      <c r="C71" s="64" t="s">
        <v>18</v>
      </c>
      <c r="D71" s="62"/>
      <c r="E71" s="62"/>
      <c r="F71" s="62"/>
      <c r="G71" s="62"/>
      <c r="H71" s="62"/>
      <c r="I71" s="171"/>
      <c r="J71" s="62"/>
      <c r="K71" s="62"/>
      <c r="L71" s="60"/>
    </row>
    <row r="72" spans="2:12" s="1" customFormat="1" ht="22.5" customHeight="1">
      <c r="B72" s="40"/>
      <c r="C72" s="62"/>
      <c r="D72" s="62"/>
      <c r="E72" s="388" t="str">
        <f>E7</f>
        <v>Rozšíření kapacity ČOV Květnice na cílový stav 4 500 EO</v>
      </c>
      <c r="F72" s="389"/>
      <c r="G72" s="389"/>
      <c r="H72" s="389"/>
      <c r="I72" s="171"/>
      <c r="J72" s="62"/>
      <c r="K72" s="62"/>
      <c r="L72" s="60"/>
    </row>
    <row r="73" spans="2:12" s="1" customFormat="1" ht="14.45" customHeight="1">
      <c r="B73" s="40"/>
      <c r="C73" s="64" t="s">
        <v>136</v>
      </c>
      <c r="D73" s="62"/>
      <c r="E73" s="62"/>
      <c r="F73" s="62"/>
      <c r="G73" s="62"/>
      <c r="H73" s="62"/>
      <c r="I73" s="171"/>
      <c r="J73" s="62"/>
      <c r="K73" s="62"/>
      <c r="L73" s="60"/>
    </row>
    <row r="74" spans="2:12" s="1" customFormat="1" ht="23.25" customHeight="1">
      <c r="B74" s="40"/>
      <c r="C74" s="62"/>
      <c r="D74" s="62"/>
      <c r="E74" s="360" t="str">
        <f>E9</f>
        <v>KVETNICE 06 - SO-06-Nádrž síranu</v>
      </c>
      <c r="F74" s="390"/>
      <c r="G74" s="390"/>
      <c r="H74" s="390"/>
      <c r="I74" s="171"/>
      <c r="J74" s="62"/>
      <c r="K74" s="62"/>
      <c r="L74" s="60"/>
    </row>
    <row r="75" spans="2:12" s="1" customFormat="1" ht="6.95" customHeight="1">
      <c r="B75" s="40"/>
      <c r="C75" s="62"/>
      <c r="D75" s="62"/>
      <c r="E75" s="62"/>
      <c r="F75" s="62"/>
      <c r="G75" s="62"/>
      <c r="H75" s="62"/>
      <c r="I75" s="171"/>
      <c r="J75" s="62"/>
      <c r="K75" s="62"/>
      <c r="L75" s="60"/>
    </row>
    <row r="76" spans="2:12" s="1" customFormat="1" ht="18" customHeight="1">
      <c r="B76" s="40"/>
      <c r="C76" s="64" t="s">
        <v>25</v>
      </c>
      <c r="D76" s="62"/>
      <c r="E76" s="62"/>
      <c r="F76" s="172" t="str">
        <f>F12</f>
        <v>Květnice</v>
      </c>
      <c r="G76" s="62"/>
      <c r="H76" s="62"/>
      <c r="I76" s="173" t="s">
        <v>27</v>
      </c>
      <c r="J76" s="72" t="str">
        <f>IF(J12="","",J12)</f>
        <v>3. 9. 2016</v>
      </c>
      <c r="K76" s="62"/>
      <c r="L76" s="60"/>
    </row>
    <row r="77" spans="2:12" s="1" customFormat="1" ht="6.95" customHeight="1">
      <c r="B77" s="40"/>
      <c r="C77" s="62"/>
      <c r="D77" s="62"/>
      <c r="E77" s="62"/>
      <c r="F77" s="62"/>
      <c r="G77" s="62"/>
      <c r="H77" s="62"/>
      <c r="I77" s="171"/>
      <c r="J77" s="62"/>
      <c r="K77" s="62"/>
      <c r="L77" s="60"/>
    </row>
    <row r="78" spans="2:12" s="1" customFormat="1">
      <c r="B78" s="40"/>
      <c r="C78" s="64" t="s">
        <v>31</v>
      </c>
      <c r="D78" s="62"/>
      <c r="E78" s="62"/>
      <c r="F78" s="172" t="str">
        <f>E15</f>
        <v>Obec Květnice</v>
      </c>
      <c r="G78" s="62"/>
      <c r="H78" s="62"/>
      <c r="I78" s="173" t="s">
        <v>37</v>
      </c>
      <c r="J78" s="172" t="str">
        <f>E21</f>
        <v>MK Profi Hradec Králové s.r.o.</v>
      </c>
      <c r="K78" s="62"/>
      <c r="L78" s="60"/>
    </row>
    <row r="79" spans="2:12" s="1" customFormat="1" ht="14.45" customHeight="1">
      <c r="B79" s="40"/>
      <c r="C79" s="64" t="s">
        <v>35</v>
      </c>
      <c r="D79" s="62"/>
      <c r="E79" s="62"/>
      <c r="F79" s="172" t="str">
        <f>IF(E18="","",E18)</f>
        <v/>
      </c>
      <c r="G79" s="62"/>
      <c r="H79" s="62"/>
      <c r="I79" s="171"/>
      <c r="J79" s="62"/>
      <c r="K79" s="62"/>
      <c r="L79" s="60"/>
    </row>
    <row r="80" spans="2:12" s="1" customFormat="1" ht="10.35" customHeight="1">
      <c r="B80" s="40"/>
      <c r="C80" s="62"/>
      <c r="D80" s="62"/>
      <c r="E80" s="62"/>
      <c r="F80" s="62"/>
      <c r="G80" s="62"/>
      <c r="H80" s="62"/>
      <c r="I80" s="171"/>
      <c r="J80" s="62"/>
      <c r="K80" s="62"/>
      <c r="L80" s="60"/>
    </row>
    <row r="81" spans="2:65" s="10" customFormat="1" ht="29.25" customHeight="1">
      <c r="B81" s="174"/>
      <c r="C81" s="175" t="s">
        <v>150</v>
      </c>
      <c r="D81" s="176" t="s">
        <v>60</v>
      </c>
      <c r="E81" s="176" t="s">
        <v>56</v>
      </c>
      <c r="F81" s="176" t="s">
        <v>151</v>
      </c>
      <c r="G81" s="176" t="s">
        <v>152</v>
      </c>
      <c r="H81" s="176" t="s">
        <v>153</v>
      </c>
      <c r="I81" s="177" t="s">
        <v>154</v>
      </c>
      <c r="J81" s="176" t="s">
        <v>140</v>
      </c>
      <c r="K81" s="178" t="s">
        <v>155</v>
      </c>
      <c r="L81" s="179"/>
      <c r="M81" s="80" t="s">
        <v>156</v>
      </c>
      <c r="N81" s="81" t="s">
        <v>45</v>
      </c>
      <c r="O81" s="81" t="s">
        <v>157</v>
      </c>
      <c r="P81" s="81" t="s">
        <v>158</v>
      </c>
      <c r="Q81" s="81" t="s">
        <v>159</v>
      </c>
      <c r="R81" s="81" t="s">
        <v>160</v>
      </c>
      <c r="S81" s="81" t="s">
        <v>161</v>
      </c>
      <c r="T81" s="82" t="s">
        <v>162</v>
      </c>
    </row>
    <row r="82" spans="2:65" s="1" customFormat="1" ht="29.25" customHeight="1">
      <c r="B82" s="40"/>
      <c r="C82" s="86" t="s">
        <v>141</v>
      </c>
      <c r="D82" s="62"/>
      <c r="E82" s="62"/>
      <c r="F82" s="62"/>
      <c r="G82" s="62"/>
      <c r="H82" s="62"/>
      <c r="I82" s="171"/>
      <c r="J82" s="180">
        <f>BK82</f>
        <v>0</v>
      </c>
      <c r="K82" s="62"/>
      <c r="L82" s="60"/>
      <c r="M82" s="83"/>
      <c r="N82" s="84"/>
      <c r="O82" s="84"/>
      <c r="P82" s="181">
        <f>P83</f>
        <v>0</v>
      </c>
      <c r="Q82" s="84"/>
      <c r="R82" s="181">
        <f>R83</f>
        <v>8.5187885800000007</v>
      </c>
      <c r="S82" s="84"/>
      <c r="T82" s="182">
        <f>T83</f>
        <v>0</v>
      </c>
      <c r="AT82" s="23" t="s">
        <v>74</v>
      </c>
      <c r="AU82" s="23" t="s">
        <v>142</v>
      </c>
      <c r="BK82" s="183">
        <f>BK83</f>
        <v>0</v>
      </c>
    </row>
    <row r="83" spans="2:65" s="11" customFormat="1" ht="37.35" customHeight="1">
      <c r="B83" s="184"/>
      <c r="C83" s="185"/>
      <c r="D83" s="186" t="s">
        <v>74</v>
      </c>
      <c r="E83" s="187" t="s">
        <v>163</v>
      </c>
      <c r="F83" s="187" t="s">
        <v>405</v>
      </c>
      <c r="G83" s="185"/>
      <c r="H83" s="185"/>
      <c r="I83" s="188"/>
      <c r="J83" s="189">
        <f>BK83</f>
        <v>0</v>
      </c>
      <c r="K83" s="185"/>
      <c r="L83" s="190"/>
      <c r="M83" s="191"/>
      <c r="N83" s="192"/>
      <c r="O83" s="192"/>
      <c r="P83" s="193">
        <f>P84+P93+P98+P101+P109</f>
        <v>0</v>
      </c>
      <c r="Q83" s="192"/>
      <c r="R83" s="193">
        <f>R84+R93+R98+R101+R109</f>
        <v>8.5187885800000007</v>
      </c>
      <c r="S83" s="192"/>
      <c r="T83" s="194">
        <f>T84+T93+T98+T101+T109</f>
        <v>0</v>
      </c>
      <c r="AR83" s="195" t="s">
        <v>24</v>
      </c>
      <c r="AT83" s="196" t="s">
        <v>74</v>
      </c>
      <c r="AU83" s="196" t="s">
        <v>75</v>
      </c>
      <c r="AY83" s="195" t="s">
        <v>165</v>
      </c>
      <c r="BK83" s="197">
        <f>BK84+BK93+BK98+BK101+BK109</f>
        <v>0</v>
      </c>
    </row>
    <row r="84" spans="2:65" s="11" customFormat="1" ht="19.899999999999999" customHeight="1">
      <c r="B84" s="184"/>
      <c r="C84" s="185"/>
      <c r="D84" s="198" t="s">
        <v>74</v>
      </c>
      <c r="E84" s="199" t="s">
        <v>24</v>
      </c>
      <c r="F84" s="199" t="s">
        <v>406</v>
      </c>
      <c r="G84" s="185"/>
      <c r="H84" s="185"/>
      <c r="I84" s="188"/>
      <c r="J84" s="200">
        <f>BK84</f>
        <v>0</v>
      </c>
      <c r="K84" s="185"/>
      <c r="L84" s="190"/>
      <c r="M84" s="191"/>
      <c r="N84" s="192"/>
      <c r="O84" s="192"/>
      <c r="P84" s="193">
        <f>SUM(P85:P92)</f>
        <v>0</v>
      </c>
      <c r="Q84" s="192"/>
      <c r="R84" s="193">
        <f>SUM(R85:R92)</f>
        <v>0</v>
      </c>
      <c r="S84" s="192"/>
      <c r="T84" s="194">
        <f>SUM(T85:T92)</f>
        <v>0</v>
      </c>
      <c r="AR84" s="195" t="s">
        <v>24</v>
      </c>
      <c r="AT84" s="196" t="s">
        <v>74</v>
      </c>
      <c r="AU84" s="196" t="s">
        <v>24</v>
      </c>
      <c r="AY84" s="195" t="s">
        <v>165</v>
      </c>
      <c r="BK84" s="197">
        <f>SUM(BK85:BK92)</f>
        <v>0</v>
      </c>
    </row>
    <row r="85" spans="2:65" s="1" customFormat="1" ht="22.5" customHeight="1">
      <c r="B85" s="40"/>
      <c r="C85" s="201" t="s">
        <v>24</v>
      </c>
      <c r="D85" s="201" t="s">
        <v>167</v>
      </c>
      <c r="E85" s="202" t="s">
        <v>1332</v>
      </c>
      <c r="F85" s="203" t="s">
        <v>1333</v>
      </c>
      <c r="G85" s="204" t="s">
        <v>195</v>
      </c>
      <c r="H85" s="205">
        <v>5</v>
      </c>
      <c r="I85" s="206"/>
      <c r="J85" s="207">
        <f>ROUND(I85*H85,2)</f>
        <v>0</v>
      </c>
      <c r="K85" s="203" t="s">
        <v>240</v>
      </c>
      <c r="L85" s="60"/>
      <c r="M85" s="208" t="s">
        <v>22</v>
      </c>
      <c r="N85" s="209" t="s">
        <v>46</v>
      </c>
      <c r="O85" s="41"/>
      <c r="P85" s="210">
        <f>O85*H85</f>
        <v>0</v>
      </c>
      <c r="Q85" s="210">
        <v>0</v>
      </c>
      <c r="R85" s="210">
        <f>Q85*H85</f>
        <v>0</v>
      </c>
      <c r="S85" s="210">
        <v>0</v>
      </c>
      <c r="T85" s="211">
        <f>S85*H85</f>
        <v>0</v>
      </c>
      <c r="AR85" s="23" t="s">
        <v>171</v>
      </c>
      <c r="AT85" s="23" t="s">
        <v>167</v>
      </c>
      <c r="AU85" s="23" t="s">
        <v>84</v>
      </c>
      <c r="AY85" s="23" t="s">
        <v>165</v>
      </c>
      <c r="BE85" s="212">
        <f>IF(N85="základní",J85,0)</f>
        <v>0</v>
      </c>
      <c r="BF85" s="212">
        <f>IF(N85="snížená",J85,0)</f>
        <v>0</v>
      </c>
      <c r="BG85" s="212">
        <f>IF(N85="zákl. přenesená",J85,0)</f>
        <v>0</v>
      </c>
      <c r="BH85" s="212">
        <f>IF(N85="sníž. přenesená",J85,0)</f>
        <v>0</v>
      </c>
      <c r="BI85" s="212">
        <f>IF(N85="nulová",J85,0)</f>
        <v>0</v>
      </c>
      <c r="BJ85" s="23" t="s">
        <v>24</v>
      </c>
      <c r="BK85" s="212">
        <f>ROUND(I85*H85,2)</f>
        <v>0</v>
      </c>
      <c r="BL85" s="23" t="s">
        <v>171</v>
      </c>
      <c r="BM85" s="23" t="s">
        <v>1334</v>
      </c>
    </row>
    <row r="86" spans="2:65" s="12" customFormat="1" ht="13.5">
      <c r="B86" s="227"/>
      <c r="C86" s="228"/>
      <c r="D86" s="229" t="s">
        <v>408</v>
      </c>
      <c r="E86" s="230" t="s">
        <v>22</v>
      </c>
      <c r="F86" s="231" t="s">
        <v>1335</v>
      </c>
      <c r="G86" s="228"/>
      <c r="H86" s="232">
        <v>5</v>
      </c>
      <c r="I86" s="233"/>
      <c r="J86" s="228"/>
      <c r="K86" s="228"/>
      <c r="L86" s="234"/>
      <c r="M86" s="235"/>
      <c r="N86" s="236"/>
      <c r="O86" s="236"/>
      <c r="P86" s="236"/>
      <c r="Q86" s="236"/>
      <c r="R86" s="236"/>
      <c r="S86" s="236"/>
      <c r="T86" s="237"/>
      <c r="AT86" s="238" t="s">
        <v>408</v>
      </c>
      <c r="AU86" s="238" t="s">
        <v>84</v>
      </c>
      <c r="AV86" s="12" t="s">
        <v>84</v>
      </c>
      <c r="AW86" s="12" t="s">
        <v>39</v>
      </c>
      <c r="AX86" s="12" t="s">
        <v>24</v>
      </c>
      <c r="AY86" s="238" t="s">
        <v>165</v>
      </c>
    </row>
    <row r="87" spans="2:65" s="1" customFormat="1" ht="22.5" customHeight="1">
      <c r="B87" s="40"/>
      <c r="C87" s="201" t="s">
        <v>84</v>
      </c>
      <c r="D87" s="201" t="s">
        <v>167</v>
      </c>
      <c r="E87" s="202" t="s">
        <v>1336</v>
      </c>
      <c r="F87" s="203" t="s">
        <v>1337</v>
      </c>
      <c r="G87" s="204" t="s">
        <v>195</v>
      </c>
      <c r="H87" s="205">
        <v>5</v>
      </c>
      <c r="I87" s="206"/>
      <c r="J87" s="207">
        <f>ROUND(I87*H87,2)</f>
        <v>0</v>
      </c>
      <c r="K87" s="203" t="s">
        <v>240</v>
      </c>
      <c r="L87" s="60"/>
      <c r="M87" s="208" t="s">
        <v>22</v>
      </c>
      <c r="N87" s="209" t="s">
        <v>46</v>
      </c>
      <c r="O87" s="41"/>
      <c r="P87" s="210">
        <f>O87*H87</f>
        <v>0</v>
      </c>
      <c r="Q87" s="210">
        <v>0</v>
      </c>
      <c r="R87" s="210">
        <f>Q87*H87</f>
        <v>0</v>
      </c>
      <c r="S87" s="210">
        <v>0</v>
      </c>
      <c r="T87" s="211">
        <f>S87*H87</f>
        <v>0</v>
      </c>
      <c r="AR87" s="23" t="s">
        <v>171</v>
      </c>
      <c r="AT87" s="23" t="s">
        <v>167</v>
      </c>
      <c r="AU87" s="23" t="s">
        <v>84</v>
      </c>
      <c r="AY87" s="23" t="s">
        <v>165</v>
      </c>
      <c r="BE87" s="212">
        <f>IF(N87="základní",J87,0)</f>
        <v>0</v>
      </c>
      <c r="BF87" s="212">
        <f>IF(N87="snížená",J87,0)</f>
        <v>0</v>
      </c>
      <c r="BG87" s="212">
        <f>IF(N87="zákl. přenesená",J87,0)</f>
        <v>0</v>
      </c>
      <c r="BH87" s="212">
        <f>IF(N87="sníž. přenesená",J87,0)</f>
        <v>0</v>
      </c>
      <c r="BI87" s="212">
        <f>IF(N87="nulová",J87,0)</f>
        <v>0</v>
      </c>
      <c r="BJ87" s="23" t="s">
        <v>24</v>
      </c>
      <c r="BK87" s="212">
        <f>ROUND(I87*H87,2)</f>
        <v>0</v>
      </c>
      <c r="BL87" s="23" t="s">
        <v>171</v>
      </c>
      <c r="BM87" s="23" t="s">
        <v>1338</v>
      </c>
    </row>
    <row r="88" spans="2:65" s="1" customFormat="1" ht="22.5" customHeight="1">
      <c r="B88" s="40"/>
      <c r="C88" s="201" t="s">
        <v>176</v>
      </c>
      <c r="D88" s="201" t="s">
        <v>167</v>
      </c>
      <c r="E88" s="202" t="s">
        <v>209</v>
      </c>
      <c r="F88" s="203" t="s">
        <v>210</v>
      </c>
      <c r="G88" s="204" t="s">
        <v>195</v>
      </c>
      <c r="H88" s="205">
        <v>6.25</v>
      </c>
      <c r="I88" s="206"/>
      <c r="J88" s="207">
        <f>ROUND(I88*H88,2)</f>
        <v>0</v>
      </c>
      <c r="K88" s="203" t="s">
        <v>240</v>
      </c>
      <c r="L88" s="60"/>
      <c r="M88" s="208" t="s">
        <v>22</v>
      </c>
      <c r="N88" s="209" t="s">
        <v>46</v>
      </c>
      <c r="O88" s="41"/>
      <c r="P88" s="210">
        <f>O88*H88</f>
        <v>0</v>
      </c>
      <c r="Q88" s="210">
        <v>0</v>
      </c>
      <c r="R88" s="210">
        <f>Q88*H88</f>
        <v>0</v>
      </c>
      <c r="S88" s="210">
        <v>0</v>
      </c>
      <c r="T88" s="211">
        <f>S88*H88</f>
        <v>0</v>
      </c>
      <c r="AR88" s="23" t="s">
        <v>171</v>
      </c>
      <c r="AT88" s="23" t="s">
        <v>167</v>
      </c>
      <c r="AU88" s="23" t="s">
        <v>84</v>
      </c>
      <c r="AY88" s="23" t="s">
        <v>165</v>
      </c>
      <c r="BE88" s="212">
        <f>IF(N88="základní",J88,0)</f>
        <v>0</v>
      </c>
      <c r="BF88" s="212">
        <f>IF(N88="snížená",J88,0)</f>
        <v>0</v>
      </c>
      <c r="BG88" s="212">
        <f>IF(N88="zákl. přenesená",J88,0)</f>
        <v>0</v>
      </c>
      <c r="BH88" s="212">
        <f>IF(N88="sníž. přenesená",J88,0)</f>
        <v>0</v>
      </c>
      <c r="BI88" s="212">
        <f>IF(N88="nulová",J88,0)</f>
        <v>0</v>
      </c>
      <c r="BJ88" s="23" t="s">
        <v>24</v>
      </c>
      <c r="BK88" s="212">
        <f>ROUND(I88*H88,2)</f>
        <v>0</v>
      </c>
      <c r="BL88" s="23" t="s">
        <v>171</v>
      </c>
      <c r="BM88" s="23" t="s">
        <v>1339</v>
      </c>
    </row>
    <row r="89" spans="2:65" s="1" customFormat="1" ht="22.5" customHeight="1">
      <c r="B89" s="40"/>
      <c r="C89" s="201" t="s">
        <v>171</v>
      </c>
      <c r="D89" s="201" t="s">
        <v>167</v>
      </c>
      <c r="E89" s="202" t="s">
        <v>471</v>
      </c>
      <c r="F89" s="203" t="s">
        <v>472</v>
      </c>
      <c r="G89" s="204" t="s">
        <v>195</v>
      </c>
      <c r="H89" s="205">
        <v>6.25</v>
      </c>
      <c r="I89" s="206"/>
      <c r="J89" s="207">
        <f>ROUND(I89*H89,2)</f>
        <v>0</v>
      </c>
      <c r="K89" s="203" t="s">
        <v>240</v>
      </c>
      <c r="L89" s="60"/>
      <c r="M89" s="208" t="s">
        <v>22</v>
      </c>
      <c r="N89" s="209" t="s">
        <v>46</v>
      </c>
      <c r="O89" s="41"/>
      <c r="P89" s="210">
        <f>O89*H89</f>
        <v>0</v>
      </c>
      <c r="Q89" s="210">
        <v>0</v>
      </c>
      <c r="R89" s="210">
        <f>Q89*H89</f>
        <v>0</v>
      </c>
      <c r="S89" s="210">
        <v>0</v>
      </c>
      <c r="T89" s="211">
        <f>S89*H89</f>
        <v>0</v>
      </c>
      <c r="AR89" s="23" t="s">
        <v>171</v>
      </c>
      <c r="AT89" s="23" t="s">
        <v>167</v>
      </c>
      <c r="AU89" s="23" t="s">
        <v>84</v>
      </c>
      <c r="AY89" s="23" t="s">
        <v>165</v>
      </c>
      <c r="BE89" s="212">
        <f>IF(N89="základní",J89,0)</f>
        <v>0</v>
      </c>
      <c r="BF89" s="212">
        <f>IF(N89="snížená",J89,0)</f>
        <v>0</v>
      </c>
      <c r="BG89" s="212">
        <f>IF(N89="zákl. přenesená",J89,0)</f>
        <v>0</v>
      </c>
      <c r="BH89" s="212">
        <f>IF(N89="sníž. přenesená",J89,0)</f>
        <v>0</v>
      </c>
      <c r="BI89" s="212">
        <f>IF(N89="nulová",J89,0)</f>
        <v>0</v>
      </c>
      <c r="BJ89" s="23" t="s">
        <v>24</v>
      </c>
      <c r="BK89" s="212">
        <f>ROUND(I89*H89,2)</f>
        <v>0</v>
      </c>
      <c r="BL89" s="23" t="s">
        <v>171</v>
      </c>
      <c r="BM89" s="23" t="s">
        <v>1340</v>
      </c>
    </row>
    <row r="90" spans="2:65" s="1" customFormat="1" ht="22.5" customHeight="1">
      <c r="B90" s="40"/>
      <c r="C90" s="201" t="s">
        <v>183</v>
      </c>
      <c r="D90" s="201" t="s">
        <v>167</v>
      </c>
      <c r="E90" s="202" t="s">
        <v>474</v>
      </c>
      <c r="F90" s="203" t="s">
        <v>475</v>
      </c>
      <c r="G90" s="204" t="s">
        <v>195</v>
      </c>
      <c r="H90" s="205">
        <v>6.25</v>
      </c>
      <c r="I90" s="206"/>
      <c r="J90" s="207">
        <f>ROUND(I90*H90,2)</f>
        <v>0</v>
      </c>
      <c r="K90" s="203" t="s">
        <v>240</v>
      </c>
      <c r="L90" s="60"/>
      <c r="M90" s="208" t="s">
        <v>22</v>
      </c>
      <c r="N90" s="209" t="s">
        <v>46</v>
      </c>
      <c r="O90" s="41"/>
      <c r="P90" s="210">
        <f>O90*H90</f>
        <v>0</v>
      </c>
      <c r="Q90" s="210">
        <v>0</v>
      </c>
      <c r="R90" s="210">
        <f>Q90*H90</f>
        <v>0</v>
      </c>
      <c r="S90" s="210">
        <v>0</v>
      </c>
      <c r="T90" s="211">
        <f>S90*H90</f>
        <v>0</v>
      </c>
      <c r="AR90" s="23" t="s">
        <v>171</v>
      </c>
      <c r="AT90" s="23" t="s">
        <v>167</v>
      </c>
      <c r="AU90" s="23" t="s">
        <v>84</v>
      </c>
      <c r="AY90" s="23" t="s">
        <v>165</v>
      </c>
      <c r="BE90" s="212">
        <f>IF(N90="základní",J90,0)</f>
        <v>0</v>
      </c>
      <c r="BF90" s="212">
        <f>IF(N90="snížená",J90,0)</f>
        <v>0</v>
      </c>
      <c r="BG90" s="212">
        <f>IF(N90="zákl. přenesená",J90,0)</f>
        <v>0</v>
      </c>
      <c r="BH90" s="212">
        <f>IF(N90="sníž. přenesená",J90,0)</f>
        <v>0</v>
      </c>
      <c r="BI90" s="212">
        <f>IF(N90="nulová",J90,0)</f>
        <v>0</v>
      </c>
      <c r="BJ90" s="23" t="s">
        <v>24</v>
      </c>
      <c r="BK90" s="212">
        <f>ROUND(I90*H90,2)</f>
        <v>0</v>
      </c>
      <c r="BL90" s="23" t="s">
        <v>171</v>
      </c>
      <c r="BM90" s="23" t="s">
        <v>1341</v>
      </c>
    </row>
    <row r="91" spans="2:65" s="1" customFormat="1" ht="22.5" customHeight="1">
      <c r="B91" s="40"/>
      <c r="C91" s="201" t="s">
        <v>187</v>
      </c>
      <c r="D91" s="201" t="s">
        <v>167</v>
      </c>
      <c r="E91" s="202" t="s">
        <v>273</v>
      </c>
      <c r="F91" s="203" t="s">
        <v>274</v>
      </c>
      <c r="G91" s="204" t="s">
        <v>170</v>
      </c>
      <c r="H91" s="205">
        <v>6.25</v>
      </c>
      <c r="I91" s="206"/>
      <c r="J91" s="207">
        <f>ROUND(I91*H91,2)</f>
        <v>0</v>
      </c>
      <c r="K91" s="203" t="s">
        <v>240</v>
      </c>
      <c r="L91" s="60"/>
      <c r="M91" s="208" t="s">
        <v>22</v>
      </c>
      <c r="N91" s="209" t="s">
        <v>46</v>
      </c>
      <c r="O91" s="41"/>
      <c r="P91" s="210">
        <f>O91*H91</f>
        <v>0</v>
      </c>
      <c r="Q91" s="210">
        <v>0</v>
      </c>
      <c r="R91" s="210">
        <f>Q91*H91</f>
        <v>0</v>
      </c>
      <c r="S91" s="210">
        <v>0</v>
      </c>
      <c r="T91" s="211">
        <f>S91*H91</f>
        <v>0</v>
      </c>
      <c r="AR91" s="23" t="s">
        <v>171</v>
      </c>
      <c r="AT91" s="23" t="s">
        <v>167</v>
      </c>
      <c r="AU91" s="23" t="s">
        <v>84</v>
      </c>
      <c r="AY91" s="23" t="s">
        <v>165</v>
      </c>
      <c r="BE91" s="212">
        <f>IF(N91="základní",J91,0)</f>
        <v>0</v>
      </c>
      <c r="BF91" s="212">
        <f>IF(N91="snížená",J91,0)</f>
        <v>0</v>
      </c>
      <c r="BG91" s="212">
        <f>IF(N91="zákl. přenesená",J91,0)</f>
        <v>0</v>
      </c>
      <c r="BH91" s="212">
        <f>IF(N91="sníž. přenesená",J91,0)</f>
        <v>0</v>
      </c>
      <c r="BI91" s="212">
        <f>IF(N91="nulová",J91,0)</f>
        <v>0</v>
      </c>
      <c r="BJ91" s="23" t="s">
        <v>24</v>
      </c>
      <c r="BK91" s="212">
        <f>ROUND(I91*H91,2)</f>
        <v>0</v>
      </c>
      <c r="BL91" s="23" t="s">
        <v>171</v>
      </c>
      <c r="BM91" s="23" t="s">
        <v>1342</v>
      </c>
    </row>
    <row r="92" spans="2:65" s="12" customFormat="1" ht="13.5">
      <c r="B92" s="227"/>
      <c r="C92" s="228"/>
      <c r="D92" s="239" t="s">
        <v>408</v>
      </c>
      <c r="E92" s="240" t="s">
        <v>22</v>
      </c>
      <c r="F92" s="241" t="s">
        <v>1343</v>
      </c>
      <c r="G92" s="228"/>
      <c r="H92" s="242">
        <v>6.25</v>
      </c>
      <c r="I92" s="233"/>
      <c r="J92" s="228"/>
      <c r="K92" s="228"/>
      <c r="L92" s="234"/>
      <c r="M92" s="235"/>
      <c r="N92" s="236"/>
      <c r="O92" s="236"/>
      <c r="P92" s="236"/>
      <c r="Q92" s="236"/>
      <c r="R92" s="236"/>
      <c r="S92" s="236"/>
      <c r="T92" s="237"/>
      <c r="AT92" s="238" t="s">
        <v>408</v>
      </c>
      <c r="AU92" s="238" t="s">
        <v>84</v>
      </c>
      <c r="AV92" s="12" t="s">
        <v>84</v>
      </c>
      <c r="AW92" s="12" t="s">
        <v>39</v>
      </c>
      <c r="AX92" s="12" t="s">
        <v>24</v>
      </c>
      <c r="AY92" s="238" t="s">
        <v>165</v>
      </c>
    </row>
    <row r="93" spans="2:65" s="11" customFormat="1" ht="29.85" customHeight="1">
      <c r="B93" s="184"/>
      <c r="C93" s="185"/>
      <c r="D93" s="198" t="s">
        <v>74</v>
      </c>
      <c r="E93" s="199" t="s">
        <v>84</v>
      </c>
      <c r="F93" s="199" t="s">
        <v>835</v>
      </c>
      <c r="G93" s="185"/>
      <c r="H93" s="185"/>
      <c r="I93" s="188"/>
      <c r="J93" s="200">
        <f>BK93</f>
        <v>0</v>
      </c>
      <c r="K93" s="185"/>
      <c r="L93" s="190"/>
      <c r="M93" s="191"/>
      <c r="N93" s="192"/>
      <c r="O93" s="192"/>
      <c r="P93" s="193">
        <f>SUM(P94:P97)</f>
        <v>0</v>
      </c>
      <c r="Q93" s="192"/>
      <c r="R93" s="193">
        <f>SUM(R94:R97)</f>
        <v>8.51444358</v>
      </c>
      <c r="S93" s="192"/>
      <c r="T93" s="194">
        <f>SUM(T94:T97)</f>
        <v>0</v>
      </c>
      <c r="AR93" s="195" t="s">
        <v>24</v>
      </c>
      <c r="AT93" s="196" t="s">
        <v>74</v>
      </c>
      <c r="AU93" s="196" t="s">
        <v>24</v>
      </c>
      <c r="AY93" s="195" t="s">
        <v>165</v>
      </c>
      <c r="BK93" s="197">
        <f>SUM(BK94:BK97)</f>
        <v>0</v>
      </c>
    </row>
    <row r="94" spans="2:65" s="1" customFormat="1" ht="22.5" customHeight="1">
      <c r="B94" s="40"/>
      <c r="C94" s="201" t="s">
        <v>192</v>
      </c>
      <c r="D94" s="201" t="s">
        <v>167</v>
      </c>
      <c r="E94" s="202" t="s">
        <v>1016</v>
      </c>
      <c r="F94" s="203" t="s">
        <v>1017</v>
      </c>
      <c r="G94" s="204" t="s">
        <v>195</v>
      </c>
      <c r="H94" s="205">
        <v>3.4380000000000002</v>
      </c>
      <c r="I94" s="206"/>
      <c r="J94" s="207">
        <f>ROUND(I94*H94,2)</f>
        <v>0</v>
      </c>
      <c r="K94" s="203" t="s">
        <v>240</v>
      </c>
      <c r="L94" s="60"/>
      <c r="M94" s="208" t="s">
        <v>22</v>
      </c>
      <c r="N94" s="209" t="s">
        <v>46</v>
      </c>
      <c r="O94" s="41"/>
      <c r="P94" s="210">
        <f>O94*H94</f>
        <v>0</v>
      </c>
      <c r="Q94" s="210">
        <v>2.45329</v>
      </c>
      <c r="R94" s="210">
        <f>Q94*H94</f>
        <v>8.4344110200000006</v>
      </c>
      <c r="S94" s="210">
        <v>0</v>
      </c>
      <c r="T94" s="211">
        <f>S94*H94</f>
        <v>0</v>
      </c>
      <c r="AR94" s="23" t="s">
        <v>171</v>
      </c>
      <c r="AT94" s="23" t="s">
        <v>167</v>
      </c>
      <c r="AU94" s="23" t="s">
        <v>84</v>
      </c>
      <c r="AY94" s="23" t="s">
        <v>165</v>
      </c>
      <c r="BE94" s="212">
        <f>IF(N94="základní",J94,0)</f>
        <v>0</v>
      </c>
      <c r="BF94" s="212">
        <f>IF(N94="snížená",J94,0)</f>
        <v>0</v>
      </c>
      <c r="BG94" s="212">
        <f>IF(N94="zákl. přenesená",J94,0)</f>
        <v>0</v>
      </c>
      <c r="BH94" s="212">
        <f>IF(N94="sníž. přenesená",J94,0)</f>
        <v>0</v>
      </c>
      <c r="BI94" s="212">
        <f>IF(N94="nulová",J94,0)</f>
        <v>0</v>
      </c>
      <c r="BJ94" s="23" t="s">
        <v>24</v>
      </c>
      <c r="BK94" s="212">
        <f>ROUND(I94*H94,2)</f>
        <v>0</v>
      </c>
      <c r="BL94" s="23" t="s">
        <v>171</v>
      </c>
      <c r="BM94" s="23" t="s">
        <v>1344</v>
      </c>
    </row>
    <row r="95" spans="2:65" s="12" customFormat="1" ht="13.5">
      <c r="B95" s="227"/>
      <c r="C95" s="228"/>
      <c r="D95" s="229" t="s">
        <v>408</v>
      </c>
      <c r="E95" s="230" t="s">
        <v>22</v>
      </c>
      <c r="F95" s="231" t="s">
        <v>1345</v>
      </c>
      <c r="G95" s="228"/>
      <c r="H95" s="232">
        <v>3.4380000000000002</v>
      </c>
      <c r="I95" s="233"/>
      <c r="J95" s="228"/>
      <c r="K95" s="228"/>
      <c r="L95" s="234"/>
      <c r="M95" s="235"/>
      <c r="N95" s="236"/>
      <c r="O95" s="236"/>
      <c r="P95" s="236"/>
      <c r="Q95" s="236"/>
      <c r="R95" s="236"/>
      <c r="S95" s="236"/>
      <c r="T95" s="237"/>
      <c r="AT95" s="238" t="s">
        <v>408</v>
      </c>
      <c r="AU95" s="238" t="s">
        <v>84</v>
      </c>
      <c r="AV95" s="12" t="s">
        <v>84</v>
      </c>
      <c r="AW95" s="12" t="s">
        <v>39</v>
      </c>
      <c r="AX95" s="12" t="s">
        <v>24</v>
      </c>
      <c r="AY95" s="238" t="s">
        <v>165</v>
      </c>
    </row>
    <row r="96" spans="2:65" s="1" customFormat="1" ht="22.5" customHeight="1">
      <c r="B96" s="40"/>
      <c r="C96" s="201" t="s">
        <v>197</v>
      </c>
      <c r="D96" s="201" t="s">
        <v>167</v>
      </c>
      <c r="E96" s="202" t="s">
        <v>1020</v>
      </c>
      <c r="F96" s="203" t="s">
        <v>1021</v>
      </c>
      <c r="G96" s="204" t="s">
        <v>227</v>
      </c>
      <c r="H96" s="205">
        <v>7.5999999999999998E-2</v>
      </c>
      <c r="I96" s="206"/>
      <c r="J96" s="207">
        <f>ROUND(I96*H96,2)</f>
        <v>0</v>
      </c>
      <c r="K96" s="203" t="s">
        <v>240</v>
      </c>
      <c r="L96" s="60"/>
      <c r="M96" s="208" t="s">
        <v>22</v>
      </c>
      <c r="N96" s="209" t="s">
        <v>46</v>
      </c>
      <c r="O96" s="41"/>
      <c r="P96" s="210">
        <f>O96*H96</f>
        <v>0</v>
      </c>
      <c r="Q96" s="210">
        <v>1.0530600000000001</v>
      </c>
      <c r="R96" s="210">
        <f>Q96*H96</f>
        <v>8.0032560000000003E-2</v>
      </c>
      <c r="S96" s="210">
        <v>0</v>
      </c>
      <c r="T96" s="211">
        <f>S96*H96</f>
        <v>0</v>
      </c>
      <c r="AR96" s="23" t="s">
        <v>171</v>
      </c>
      <c r="AT96" s="23" t="s">
        <v>167</v>
      </c>
      <c r="AU96" s="23" t="s">
        <v>84</v>
      </c>
      <c r="AY96" s="23" t="s">
        <v>165</v>
      </c>
      <c r="BE96" s="212">
        <f>IF(N96="základní",J96,0)</f>
        <v>0</v>
      </c>
      <c r="BF96" s="212">
        <f>IF(N96="snížená",J96,0)</f>
        <v>0</v>
      </c>
      <c r="BG96" s="212">
        <f>IF(N96="zákl. přenesená",J96,0)</f>
        <v>0</v>
      </c>
      <c r="BH96" s="212">
        <f>IF(N96="sníž. přenesená",J96,0)</f>
        <v>0</v>
      </c>
      <c r="BI96" s="212">
        <f>IF(N96="nulová",J96,0)</f>
        <v>0</v>
      </c>
      <c r="BJ96" s="23" t="s">
        <v>24</v>
      </c>
      <c r="BK96" s="212">
        <f>ROUND(I96*H96,2)</f>
        <v>0</v>
      </c>
      <c r="BL96" s="23" t="s">
        <v>171</v>
      </c>
      <c r="BM96" s="23" t="s">
        <v>1346</v>
      </c>
    </row>
    <row r="97" spans="2:65" s="12" customFormat="1" ht="13.5">
      <c r="B97" s="227"/>
      <c r="C97" s="228"/>
      <c r="D97" s="239" t="s">
        <v>408</v>
      </c>
      <c r="E97" s="240" t="s">
        <v>22</v>
      </c>
      <c r="F97" s="241" t="s">
        <v>1347</v>
      </c>
      <c r="G97" s="228"/>
      <c r="H97" s="242">
        <v>7.5999999999999998E-2</v>
      </c>
      <c r="I97" s="233"/>
      <c r="J97" s="228"/>
      <c r="K97" s="228"/>
      <c r="L97" s="234"/>
      <c r="M97" s="235"/>
      <c r="N97" s="236"/>
      <c r="O97" s="236"/>
      <c r="P97" s="236"/>
      <c r="Q97" s="236"/>
      <c r="R97" s="236"/>
      <c r="S97" s="236"/>
      <c r="T97" s="237"/>
      <c r="AT97" s="238" t="s">
        <v>408</v>
      </c>
      <c r="AU97" s="238" t="s">
        <v>84</v>
      </c>
      <c r="AV97" s="12" t="s">
        <v>84</v>
      </c>
      <c r="AW97" s="12" t="s">
        <v>39</v>
      </c>
      <c r="AX97" s="12" t="s">
        <v>24</v>
      </c>
      <c r="AY97" s="238" t="s">
        <v>165</v>
      </c>
    </row>
    <row r="98" spans="2:65" s="11" customFormat="1" ht="29.85" customHeight="1">
      <c r="B98" s="184"/>
      <c r="C98" s="185"/>
      <c r="D98" s="198" t="s">
        <v>74</v>
      </c>
      <c r="E98" s="199" t="s">
        <v>183</v>
      </c>
      <c r="F98" s="199" t="s">
        <v>877</v>
      </c>
      <c r="G98" s="185"/>
      <c r="H98" s="185"/>
      <c r="I98" s="188"/>
      <c r="J98" s="200">
        <f>BK98</f>
        <v>0</v>
      </c>
      <c r="K98" s="185"/>
      <c r="L98" s="190"/>
      <c r="M98" s="191"/>
      <c r="N98" s="192"/>
      <c r="O98" s="192"/>
      <c r="P98" s="193">
        <f>SUM(P99:P100)</f>
        <v>0</v>
      </c>
      <c r="Q98" s="192"/>
      <c r="R98" s="193">
        <f>SUM(R99:R100)</f>
        <v>0</v>
      </c>
      <c r="S98" s="192"/>
      <c r="T98" s="194">
        <f>SUM(T99:T100)</f>
        <v>0</v>
      </c>
      <c r="AR98" s="195" t="s">
        <v>24</v>
      </c>
      <c r="AT98" s="196" t="s">
        <v>74</v>
      </c>
      <c r="AU98" s="196" t="s">
        <v>24</v>
      </c>
      <c r="AY98" s="195" t="s">
        <v>165</v>
      </c>
      <c r="BK98" s="197">
        <f>SUM(BK99:BK100)</f>
        <v>0</v>
      </c>
    </row>
    <row r="99" spans="2:65" s="1" customFormat="1" ht="22.5" customHeight="1">
      <c r="B99" s="40"/>
      <c r="C99" s="201" t="s">
        <v>201</v>
      </c>
      <c r="D99" s="201" t="s">
        <v>167</v>
      </c>
      <c r="E99" s="202" t="s">
        <v>1288</v>
      </c>
      <c r="F99" s="203" t="s">
        <v>1289</v>
      </c>
      <c r="G99" s="204" t="s">
        <v>170</v>
      </c>
      <c r="H99" s="205">
        <v>6.25</v>
      </c>
      <c r="I99" s="206"/>
      <c r="J99" s="207">
        <f>ROUND(I99*H99,2)</f>
        <v>0</v>
      </c>
      <c r="K99" s="203" t="s">
        <v>240</v>
      </c>
      <c r="L99" s="60"/>
      <c r="M99" s="208" t="s">
        <v>22</v>
      </c>
      <c r="N99" s="209" t="s">
        <v>46</v>
      </c>
      <c r="O99" s="41"/>
      <c r="P99" s="210">
        <f>O99*H99</f>
        <v>0</v>
      </c>
      <c r="Q99" s="210">
        <v>0</v>
      </c>
      <c r="R99" s="210">
        <f>Q99*H99</f>
        <v>0</v>
      </c>
      <c r="S99" s="210">
        <v>0</v>
      </c>
      <c r="T99" s="211">
        <f>S99*H99</f>
        <v>0</v>
      </c>
      <c r="AR99" s="23" t="s">
        <v>171</v>
      </c>
      <c r="AT99" s="23" t="s">
        <v>167</v>
      </c>
      <c r="AU99" s="23" t="s">
        <v>84</v>
      </c>
      <c r="AY99" s="23" t="s">
        <v>165</v>
      </c>
      <c r="BE99" s="212">
        <f>IF(N99="základní",J99,0)</f>
        <v>0</v>
      </c>
      <c r="BF99" s="212">
        <f>IF(N99="snížená",J99,0)</f>
        <v>0</v>
      </c>
      <c r="BG99" s="212">
        <f>IF(N99="zákl. přenesená",J99,0)</f>
        <v>0</v>
      </c>
      <c r="BH99" s="212">
        <f>IF(N99="sníž. přenesená",J99,0)</f>
        <v>0</v>
      </c>
      <c r="BI99" s="212">
        <f>IF(N99="nulová",J99,0)</f>
        <v>0</v>
      </c>
      <c r="BJ99" s="23" t="s">
        <v>24</v>
      </c>
      <c r="BK99" s="212">
        <f>ROUND(I99*H99,2)</f>
        <v>0</v>
      </c>
      <c r="BL99" s="23" t="s">
        <v>171</v>
      </c>
      <c r="BM99" s="23" t="s">
        <v>1348</v>
      </c>
    </row>
    <row r="100" spans="2:65" s="12" customFormat="1" ht="13.5">
      <c r="B100" s="227"/>
      <c r="C100" s="228"/>
      <c r="D100" s="239" t="s">
        <v>408</v>
      </c>
      <c r="E100" s="240" t="s">
        <v>22</v>
      </c>
      <c r="F100" s="241" t="s">
        <v>1343</v>
      </c>
      <c r="G100" s="228"/>
      <c r="H100" s="242">
        <v>6.25</v>
      </c>
      <c r="I100" s="233"/>
      <c r="J100" s="228"/>
      <c r="K100" s="228"/>
      <c r="L100" s="234"/>
      <c r="M100" s="235"/>
      <c r="N100" s="236"/>
      <c r="O100" s="236"/>
      <c r="P100" s="236"/>
      <c r="Q100" s="236"/>
      <c r="R100" s="236"/>
      <c r="S100" s="236"/>
      <c r="T100" s="237"/>
      <c r="AT100" s="238" t="s">
        <v>408</v>
      </c>
      <c r="AU100" s="238" t="s">
        <v>84</v>
      </c>
      <c r="AV100" s="12" t="s">
        <v>84</v>
      </c>
      <c r="AW100" s="12" t="s">
        <v>39</v>
      </c>
      <c r="AX100" s="12" t="s">
        <v>24</v>
      </c>
      <c r="AY100" s="238" t="s">
        <v>165</v>
      </c>
    </row>
    <row r="101" spans="2:65" s="11" customFormat="1" ht="29.85" customHeight="1">
      <c r="B101" s="184"/>
      <c r="C101" s="185"/>
      <c r="D101" s="198" t="s">
        <v>74</v>
      </c>
      <c r="E101" s="199" t="s">
        <v>201</v>
      </c>
      <c r="F101" s="199" t="s">
        <v>538</v>
      </c>
      <c r="G101" s="185"/>
      <c r="H101" s="185"/>
      <c r="I101" s="188"/>
      <c r="J101" s="200">
        <f>BK101</f>
        <v>0</v>
      </c>
      <c r="K101" s="185"/>
      <c r="L101" s="190"/>
      <c r="M101" s="191"/>
      <c r="N101" s="192"/>
      <c r="O101" s="192"/>
      <c r="P101" s="193">
        <f>SUM(P102:P108)</f>
        <v>0</v>
      </c>
      <c r="Q101" s="192"/>
      <c r="R101" s="193">
        <f>SUM(R102:R108)</f>
        <v>4.3449999999999999E-3</v>
      </c>
      <c r="S101" s="192"/>
      <c r="T101" s="194">
        <f>SUM(T102:T108)</f>
        <v>0</v>
      </c>
      <c r="AR101" s="195" t="s">
        <v>24</v>
      </c>
      <c r="AT101" s="196" t="s">
        <v>74</v>
      </c>
      <c r="AU101" s="196" t="s">
        <v>24</v>
      </c>
      <c r="AY101" s="195" t="s">
        <v>165</v>
      </c>
      <c r="BK101" s="197">
        <f>SUM(BK102:BK108)</f>
        <v>0</v>
      </c>
    </row>
    <row r="102" spans="2:65" s="1" customFormat="1" ht="22.5" customHeight="1">
      <c r="B102" s="40"/>
      <c r="C102" s="201" t="s">
        <v>29</v>
      </c>
      <c r="D102" s="201" t="s">
        <v>167</v>
      </c>
      <c r="E102" s="202" t="s">
        <v>1349</v>
      </c>
      <c r="F102" s="203" t="s">
        <v>1350</v>
      </c>
      <c r="G102" s="204" t="s">
        <v>170</v>
      </c>
      <c r="H102" s="205">
        <v>6.25</v>
      </c>
      <c r="I102" s="206"/>
      <c r="J102" s="207">
        <f>ROUND(I102*H102,2)</f>
        <v>0</v>
      </c>
      <c r="K102" s="203" t="s">
        <v>22</v>
      </c>
      <c r="L102" s="60"/>
      <c r="M102" s="208" t="s">
        <v>22</v>
      </c>
      <c r="N102" s="209" t="s">
        <v>46</v>
      </c>
      <c r="O102" s="41"/>
      <c r="P102" s="210">
        <f>O102*H102</f>
        <v>0</v>
      </c>
      <c r="Q102" s="210">
        <v>0</v>
      </c>
      <c r="R102" s="210">
        <f>Q102*H102</f>
        <v>0</v>
      </c>
      <c r="S102" s="210">
        <v>0</v>
      </c>
      <c r="T102" s="211">
        <f>S102*H102</f>
        <v>0</v>
      </c>
      <c r="AR102" s="23" t="s">
        <v>171</v>
      </c>
      <c r="AT102" s="23" t="s">
        <v>167</v>
      </c>
      <c r="AU102" s="23" t="s">
        <v>84</v>
      </c>
      <c r="AY102" s="23" t="s">
        <v>165</v>
      </c>
      <c r="BE102" s="212">
        <f>IF(N102="základní",J102,0)</f>
        <v>0</v>
      </c>
      <c r="BF102" s="212">
        <f>IF(N102="snížená",J102,0)</f>
        <v>0</v>
      </c>
      <c r="BG102" s="212">
        <f>IF(N102="zákl. přenesená",J102,0)</f>
        <v>0</v>
      </c>
      <c r="BH102" s="212">
        <f>IF(N102="sníž. přenesená",J102,0)</f>
        <v>0</v>
      </c>
      <c r="BI102" s="212">
        <f>IF(N102="nulová",J102,0)</f>
        <v>0</v>
      </c>
      <c r="BJ102" s="23" t="s">
        <v>24</v>
      </c>
      <c r="BK102" s="212">
        <f>ROUND(I102*H102,2)</f>
        <v>0</v>
      </c>
      <c r="BL102" s="23" t="s">
        <v>171</v>
      </c>
      <c r="BM102" s="23" t="s">
        <v>1351</v>
      </c>
    </row>
    <row r="103" spans="2:65" s="12" customFormat="1" ht="13.5">
      <c r="B103" s="227"/>
      <c r="C103" s="228"/>
      <c r="D103" s="229" t="s">
        <v>408</v>
      </c>
      <c r="E103" s="230" t="s">
        <v>22</v>
      </c>
      <c r="F103" s="231" t="s">
        <v>1343</v>
      </c>
      <c r="G103" s="228"/>
      <c r="H103" s="232">
        <v>6.25</v>
      </c>
      <c r="I103" s="233"/>
      <c r="J103" s="228"/>
      <c r="K103" s="228"/>
      <c r="L103" s="234"/>
      <c r="M103" s="235"/>
      <c r="N103" s="236"/>
      <c r="O103" s="236"/>
      <c r="P103" s="236"/>
      <c r="Q103" s="236"/>
      <c r="R103" s="236"/>
      <c r="S103" s="236"/>
      <c r="T103" s="237"/>
      <c r="AT103" s="238" t="s">
        <v>408</v>
      </c>
      <c r="AU103" s="238" t="s">
        <v>84</v>
      </c>
      <c r="AV103" s="12" t="s">
        <v>84</v>
      </c>
      <c r="AW103" s="12" t="s">
        <v>39</v>
      </c>
      <c r="AX103" s="12" t="s">
        <v>24</v>
      </c>
      <c r="AY103" s="238" t="s">
        <v>165</v>
      </c>
    </row>
    <row r="104" spans="2:65" s="1" customFormat="1" ht="22.5" customHeight="1">
      <c r="B104" s="40"/>
      <c r="C104" s="201" t="s">
        <v>208</v>
      </c>
      <c r="D104" s="201" t="s">
        <v>167</v>
      </c>
      <c r="E104" s="202" t="s">
        <v>1352</v>
      </c>
      <c r="F104" s="203" t="s">
        <v>1353</v>
      </c>
      <c r="G104" s="204" t="s">
        <v>496</v>
      </c>
      <c r="H104" s="205">
        <v>1.5</v>
      </c>
      <c r="I104" s="206"/>
      <c r="J104" s="207">
        <f>ROUND(I104*H104,2)</f>
        <v>0</v>
      </c>
      <c r="K104" s="203" t="s">
        <v>22</v>
      </c>
      <c r="L104" s="60"/>
      <c r="M104" s="208" t="s">
        <v>22</v>
      </c>
      <c r="N104" s="209" t="s">
        <v>46</v>
      </c>
      <c r="O104" s="41"/>
      <c r="P104" s="210">
        <f>O104*H104</f>
        <v>0</v>
      </c>
      <c r="Q104" s="210">
        <v>0</v>
      </c>
      <c r="R104" s="210">
        <f>Q104*H104</f>
        <v>0</v>
      </c>
      <c r="S104" s="210">
        <v>0</v>
      </c>
      <c r="T104" s="211">
        <f>S104*H104</f>
        <v>0</v>
      </c>
      <c r="AR104" s="23" t="s">
        <v>171</v>
      </c>
      <c r="AT104" s="23" t="s">
        <v>167</v>
      </c>
      <c r="AU104" s="23" t="s">
        <v>84</v>
      </c>
      <c r="AY104" s="23" t="s">
        <v>165</v>
      </c>
      <c r="BE104" s="212">
        <f>IF(N104="základní",J104,0)</f>
        <v>0</v>
      </c>
      <c r="BF104" s="212">
        <f>IF(N104="snížená",J104,0)</f>
        <v>0</v>
      </c>
      <c r="BG104" s="212">
        <f>IF(N104="zákl. přenesená",J104,0)</f>
        <v>0</v>
      </c>
      <c r="BH104" s="212">
        <f>IF(N104="sníž. přenesená",J104,0)</f>
        <v>0</v>
      </c>
      <c r="BI104" s="212">
        <f>IF(N104="nulová",J104,0)</f>
        <v>0</v>
      </c>
      <c r="BJ104" s="23" t="s">
        <v>24</v>
      </c>
      <c r="BK104" s="212">
        <f>ROUND(I104*H104,2)</f>
        <v>0</v>
      </c>
      <c r="BL104" s="23" t="s">
        <v>171</v>
      </c>
      <c r="BM104" s="23" t="s">
        <v>1354</v>
      </c>
    </row>
    <row r="105" spans="2:65" s="1" customFormat="1" ht="22.5" customHeight="1">
      <c r="B105" s="40"/>
      <c r="C105" s="201" t="s">
        <v>212</v>
      </c>
      <c r="D105" s="201" t="s">
        <v>167</v>
      </c>
      <c r="E105" s="202" t="s">
        <v>550</v>
      </c>
      <c r="F105" s="203" t="s">
        <v>551</v>
      </c>
      <c r="G105" s="204" t="s">
        <v>170</v>
      </c>
      <c r="H105" s="205">
        <v>2.75</v>
      </c>
      <c r="I105" s="206"/>
      <c r="J105" s="207">
        <f>ROUND(I105*H105,2)</f>
        <v>0</v>
      </c>
      <c r="K105" s="203" t="s">
        <v>240</v>
      </c>
      <c r="L105" s="60"/>
      <c r="M105" s="208" t="s">
        <v>22</v>
      </c>
      <c r="N105" s="209" t="s">
        <v>46</v>
      </c>
      <c r="O105" s="41"/>
      <c r="P105" s="210">
        <f>O105*H105</f>
        <v>0</v>
      </c>
      <c r="Q105" s="210">
        <v>1.58E-3</v>
      </c>
      <c r="R105" s="210">
        <f>Q105*H105</f>
        <v>4.3449999999999999E-3</v>
      </c>
      <c r="S105" s="210">
        <v>0</v>
      </c>
      <c r="T105" s="211">
        <f>S105*H105</f>
        <v>0</v>
      </c>
      <c r="AR105" s="23" t="s">
        <v>171</v>
      </c>
      <c r="AT105" s="23" t="s">
        <v>167</v>
      </c>
      <c r="AU105" s="23" t="s">
        <v>84</v>
      </c>
      <c r="AY105" s="23" t="s">
        <v>165</v>
      </c>
      <c r="BE105" s="212">
        <f>IF(N105="základní",J105,0)</f>
        <v>0</v>
      </c>
      <c r="BF105" s="212">
        <f>IF(N105="snížená",J105,0)</f>
        <v>0</v>
      </c>
      <c r="BG105" s="212">
        <f>IF(N105="zákl. přenesená",J105,0)</f>
        <v>0</v>
      </c>
      <c r="BH105" s="212">
        <f>IF(N105="sníž. přenesená",J105,0)</f>
        <v>0</v>
      </c>
      <c r="BI105" s="212">
        <f>IF(N105="nulová",J105,0)</f>
        <v>0</v>
      </c>
      <c r="BJ105" s="23" t="s">
        <v>24</v>
      </c>
      <c r="BK105" s="212">
        <f>ROUND(I105*H105,2)</f>
        <v>0</v>
      </c>
      <c r="BL105" s="23" t="s">
        <v>171</v>
      </c>
      <c r="BM105" s="23" t="s">
        <v>1355</v>
      </c>
    </row>
    <row r="106" spans="2:65" s="12" customFormat="1" ht="13.5">
      <c r="B106" s="227"/>
      <c r="C106" s="228"/>
      <c r="D106" s="239" t="s">
        <v>408</v>
      </c>
      <c r="E106" s="240" t="s">
        <v>22</v>
      </c>
      <c r="F106" s="241" t="s">
        <v>1356</v>
      </c>
      <c r="G106" s="228"/>
      <c r="H106" s="242">
        <v>1.375</v>
      </c>
      <c r="I106" s="233"/>
      <c r="J106" s="228"/>
      <c r="K106" s="228"/>
      <c r="L106" s="234"/>
      <c r="M106" s="235"/>
      <c r="N106" s="236"/>
      <c r="O106" s="236"/>
      <c r="P106" s="236"/>
      <c r="Q106" s="236"/>
      <c r="R106" s="236"/>
      <c r="S106" s="236"/>
      <c r="T106" s="237"/>
      <c r="AT106" s="238" t="s">
        <v>408</v>
      </c>
      <c r="AU106" s="238" t="s">
        <v>84</v>
      </c>
      <c r="AV106" s="12" t="s">
        <v>84</v>
      </c>
      <c r="AW106" s="12" t="s">
        <v>39</v>
      </c>
      <c r="AX106" s="12" t="s">
        <v>75</v>
      </c>
      <c r="AY106" s="238" t="s">
        <v>165</v>
      </c>
    </row>
    <row r="107" spans="2:65" s="12" customFormat="1" ht="13.5">
      <c r="B107" s="227"/>
      <c r="C107" s="228"/>
      <c r="D107" s="239" t="s">
        <v>408</v>
      </c>
      <c r="E107" s="240" t="s">
        <v>22</v>
      </c>
      <c r="F107" s="241" t="s">
        <v>1356</v>
      </c>
      <c r="G107" s="228"/>
      <c r="H107" s="242">
        <v>1.375</v>
      </c>
      <c r="I107" s="233"/>
      <c r="J107" s="228"/>
      <c r="K107" s="228"/>
      <c r="L107" s="234"/>
      <c r="M107" s="235"/>
      <c r="N107" s="236"/>
      <c r="O107" s="236"/>
      <c r="P107" s="236"/>
      <c r="Q107" s="236"/>
      <c r="R107" s="236"/>
      <c r="S107" s="236"/>
      <c r="T107" s="237"/>
      <c r="AT107" s="238" t="s">
        <v>408</v>
      </c>
      <c r="AU107" s="238" t="s">
        <v>84</v>
      </c>
      <c r="AV107" s="12" t="s">
        <v>84</v>
      </c>
      <c r="AW107" s="12" t="s">
        <v>39</v>
      </c>
      <c r="AX107" s="12" t="s">
        <v>75</v>
      </c>
      <c r="AY107" s="238" t="s">
        <v>165</v>
      </c>
    </row>
    <row r="108" spans="2:65" s="13" customFormat="1" ht="13.5">
      <c r="B108" s="243"/>
      <c r="C108" s="244"/>
      <c r="D108" s="239" t="s">
        <v>408</v>
      </c>
      <c r="E108" s="245" t="s">
        <v>22</v>
      </c>
      <c r="F108" s="246" t="s">
        <v>517</v>
      </c>
      <c r="G108" s="244"/>
      <c r="H108" s="247">
        <v>2.75</v>
      </c>
      <c r="I108" s="248"/>
      <c r="J108" s="244"/>
      <c r="K108" s="244"/>
      <c r="L108" s="249"/>
      <c r="M108" s="250"/>
      <c r="N108" s="251"/>
      <c r="O108" s="251"/>
      <c r="P108" s="251"/>
      <c r="Q108" s="251"/>
      <c r="R108" s="251"/>
      <c r="S108" s="251"/>
      <c r="T108" s="252"/>
      <c r="AT108" s="253" t="s">
        <v>408</v>
      </c>
      <c r="AU108" s="253" t="s">
        <v>84</v>
      </c>
      <c r="AV108" s="13" t="s">
        <v>171</v>
      </c>
      <c r="AW108" s="13" t="s">
        <v>39</v>
      </c>
      <c r="AX108" s="13" t="s">
        <v>24</v>
      </c>
      <c r="AY108" s="253" t="s">
        <v>165</v>
      </c>
    </row>
    <row r="109" spans="2:65" s="11" customFormat="1" ht="29.85" customHeight="1">
      <c r="B109" s="184"/>
      <c r="C109" s="185"/>
      <c r="D109" s="198" t="s">
        <v>74</v>
      </c>
      <c r="E109" s="199" t="s">
        <v>385</v>
      </c>
      <c r="F109" s="199" t="s">
        <v>671</v>
      </c>
      <c r="G109" s="185"/>
      <c r="H109" s="185"/>
      <c r="I109" s="188"/>
      <c r="J109" s="200">
        <f>BK109</f>
        <v>0</v>
      </c>
      <c r="K109" s="185"/>
      <c r="L109" s="190"/>
      <c r="M109" s="191"/>
      <c r="N109" s="192"/>
      <c r="O109" s="192"/>
      <c r="P109" s="193">
        <f>P110</f>
        <v>0</v>
      </c>
      <c r="Q109" s="192"/>
      <c r="R109" s="193">
        <f>R110</f>
        <v>0</v>
      </c>
      <c r="S109" s="192"/>
      <c r="T109" s="194">
        <f>T110</f>
        <v>0</v>
      </c>
      <c r="AR109" s="195" t="s">
        <v>24</v>
      </c>
      <c r="AT109" s="196" t="s">
        <v>74</v>
      </c>
      <c r="AU109" s="196" t="s">
        <v>24</v>
      </c>
      <c r="AY109" s="195" t="s">
        <v>165</v>
      </c>
      <c r="BK109" s="197">
        <f>BK110</f>
        <v>0</v>
      </c>
    </row>
    <row r="110" spans="2:65" s="1" customFormat="1" ht="22.5" customHeight="1">
      <c r="B110" s="40"/>
      <c r="C110" s="201" t="s">
        <v>216</v>
      </c>
      <c r="D110" s="201" t="s">
        <v>167</v>
      </c>
      <c r="E110" s="202" t="s">
        <v>1357</v>
      </c>
      <c r="F110" s="203" t="s">
        <v>1358</v>
      </c>
      <c r="G110" s="204" t="s">
        <v>227</v>
      </c>
      <c r="H110" s="205">
        <v>8.5190000000000001</v>
      </c>
      <c r="I110" s="206"/>
      <c r="J110" s="207">
        <f>ROUND(I110*H110,2)</f>
        <v>0</v>
      </c>
      <c r="K110" s="203" t="s">
        <v>240</v>
      </c>
      <c r="L110" s="60"/>
      <c r="M110" s="208" t="s">
        <v>22</v>
      </c>
      <c r="N110" s="223" t="s">
        <v>46</v>
      </c>
      <c r="O110" s="224"/>
      <c r="P110" s="225">
        <f>O110*H110</f>
        <v>0</v>
      </c>
      <c r="Q110" s="225">
        <v>0</v>
      </c>
      <c r="R110" s="225">
        <f>Q110*H110</f>
        <v>0</v>
      </c>
      <c r="S110" s="225">
        <v>0</v>
      </c>
      <c r="T110" s="226">
        <f>S110*H110</f>
        <v>0</v>
      </c>
      <c r="AR110" s="23" t="s">
        <v>171</v>
      </c>
      <c r="AT110" s="23" t="s">
        <v>167</v>
      </c>
      <c r="AU110" s="23" t="s">
        <v>84</v>
      </c>
      <c r="AY110" s="23" t="s">
        <v>165</v>
      </c>
      <c r="BE110" s="212">
        <f>IF(N110="základní",J110,0)</f>
        <v>0</v>
      </c>
      <c r="BF110" s="212">
        <f>IF(N110="snížená",J110,0)</f>
        <v>0</v>
      </c>
      <c r="BG110" s="212">
        <f>IF(N110="zákl. přenesená",J110,0)</f>
        <v>0</v>
      </c>
      <c r="BH110" s="212">
        <f>IF(N110="sníž. přenesená",J110,0)</f>
        <v>0</v>
      </c>
      <c r="BI110" s="212">
        <f>IF(N110="nulová",J110,0)</f>
        <v>0</v>
      </c>
      <c r="BJ110" s="23" t="s">
        <v>24</v>
      </c>
      <c r="BK110" s="212">
        <f>ROUND(I110*H110,2)</f>
        <v>0</v>
      </c>
      <c r="BL110" s="23" t="s">
        <v>171</v>
      </c>
      <c r="BM110" s="23" t="s">
        <v>1359</v>
      </c>
    </row>
    <row r="111" spans="2:65" s="1" customFormat="1" ht="6.95" customHeight="1">
      <c r="B111" s="55"/>
      <c r="C111" s="56"/>
      <c r="D111" s="56"/>
      <c r="E111" s="56"/>
      <c r="F111" s="56"/>
      <c r="G111" s="56"/>
      <c r="H111" s="56"/>
      <c r="I111" s="147"/>
      <c r="J111" s="56"/>
      <c r="K111" s="56"/>
      <c r="L111" s="60"/>
    </row>
  </sheetData>
  <sheetProtection password="CC35" sheet="1" objects="1" scenarios="1" formatCells="0" formatColumns="0" formatRows="0" sort="0" autoFilter="0"/>
  <autoFilter ref="C81:K110"/>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33</vt:i4>
      </vt:variant>
    </vt:vector>
  </HeadingPairs>
  <TitlesOfParts>
    <vt:vector size="50" baseType="lpstr">
      <vt:lpstr>Rekapitulace stavby</vt:lpstr>
      <vt:lpstr>KVETNICE 01 - SO-01-Zpevn...</vt:lpstr>
      <vt:lpstr>KVETNICE 02 - SO-02-Stave...</vt:lpstr>
      <vt:lpstr>KVETNICE 03 - UZ - SO-03-...</vt:lpstr>
      <vt:lpstr>KVETNICE 03 - NEUZ - SO-0...</vt:lpstr>
      <vt:lpstr>KVETNICE 04 - SO-04-Dmych...</vt:lpstr>
      <vt:lpstr>KVĚTNICE 04 VZT - SO-04 D...</vt:lpstr>
      <vt:lpstr>KVETNICE 05 - SO-05-Lapák...</vt:lpstr>
      <vt:lpstr>KVETNICE 06 - SO-06-Nádrž...</vt:lpstr>
      <vt:lpstr>KVETNICE 07 - SO-07-Oplocení</vt:lpstr>
      <vt:lpstr>KVETNICE 08 - UZ - PS-01-...</vt:lpstr>
      <vt:lpstr>KVETNICE 08 - NEUZ - PS-0...</vt:lpstr>
      <vt:lpstr>D1.4.el - Silnoproudá ele...</vt:lpstr>
      <vt:lpstr>IO01 - Osvětlení areálu</vt:lpstr>
      <vt:lpstr>PS 02 - Elektroinstalace</vt:lpstr>
      <vt:lpstr>KVETNICE 12 - VRN</vt:lpstr>
      <vt:lpstr>Pokyny pro vyplnění</vt:lpstr>
      <vt:lpstr>'D1.4.el - Silnoproudá ele...'!Názvy_tisku</vt:lpstr>
      <vt:lpstr>'IO01 - Osvětlení areálu'!Názvy_tisku</vt:lpstr>
      <vt:lpstr>'KVETNICE 01 - SO-01-Zpevn...'!Názvy_tisku</vt:lpstr>
      <vt:lpstr>'KVETNICE 02 - SO-02-Stave...'!Názvy_tisku</vt:lpstr>
      <vt:lpstr>'KVETNICE 03 - NEUZ - SO-0...'!Názvy_tisku</vt:lpstr>
      <vt:lpstr>'KVETNICE 03 - UZ - SO-03-...'!Názvy_tisku</vt:lpstr>
      <vt:lpstr>'KVETNICE 04 - SO-04-Dmych...'!Názvy_tisku</vt:lpstr>
      <vt:lpstr>'KVĚTNICE 04 VZT - SO-04 D...'!Názvy_tisku</vt:lpstr>
      <vt:lpstr>'KVETNICE 05 - SO-05-Lapák...'!Názvy_tisku</vt:lpstr>
      <vt:lpstr>'KVETNICE 06 - SO-06-Nádrž...'!Názvy_tisku</vt:lpstr>
      <vt:lpstr>'KVETNICE 07 - SO-07-Oplocení'!Názvy_tisku</vt:lpstr>
      <vt:lpstr>'KVETNICE 08 - NEUZ - PS-0...'!Názvy_tisku</vt:lpstr>
      <vt:lpstr>'KVETNICE 08 - UZ - PS-01-...'!Názvy_tisku</vt:lpstr>
      <vt:lpstr>'KVETNICE 12 - VRN'!Názvy_tisku</vt:lpstr>
      <vt:lpstr>'PS 02 - Elektroinstalace'!Názvy_tisku</vt:lpstr>
      <vt:lpstr>'Rekapitulace stavby'!Názvy_tisku</vt:lpstr>
      <vt:lpstr>'D1.4.el - Silnoproudá ele...'!Oblast_tisku</vt:lpstr>
      <vt:lpstr>'IO01 - Osvětlení areálu'!Oblast_tisku</vt:lpstr>
      <vt:lpstr>'KVETNICE 01 - SO-01-Zpevn...'!Oblast_tisku</vt:lpstr>
      <vt:lpstr>'KVETNICE 02 - SO-02-Stave...'!Oblast_tisku</vt:lpstr>
      <vt:lpstr>'KVETNICE 03 - NEUZ - SO-0...'!Oblast_tisku</vt:lpstr>
      <vt:lpstr>'KVETNICE 03 - UZ - SO-03-...'!Oblast_tisku</vt:lpstr>
      <vt:lpstr>'KVETNICE 04 - SO-04-Dmych...'!Oblast_tisku</vt:lpstr>
      <vt:lpstr>'KVĚTNICE 04 VZT - SO-04 D...'!Oblast_tisku</vt:lpstr>
      <vt:lpstr>'KVETNICE 05 - SO-05-Lapák...'!Oblast_tisku</vt:lpstr>
      <vt:lpstr>'KVETNICE 06 - SO-06-Nádrž...'!Oblast_tisku</vt:lpstr>
      <vt:lpstr>'KVETNICE 07 - SO-07-Oplocení'!Oblast_tisku</vt:lpstr>
      <vt:lpstr>'KVETNICE 08 - NEUZ - PS-0...'!Oblast_tisku</vt:lpstr>
      <vt:lpstr>'KVETNICE 08 - UZ - PS-01-...'!Oblast_tisku</vt:lpstr>
      <vt:lpstr>'KVETNICE 12 - VRN'!Oblast_tisku</vt:lpstr>
      <vt:lpstr>'Pokyny pro vyplnění'!Oblast_tisku</vt:lpstr>
      <vt:lpstr>'PS 02 - Elektroinstalace'!Oblast_tisku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Martin-PC\Martin</dc:creator>
  <cp:lastModifiedBy>Martin</cp:lastModifiedBy>
  <dcterms:created xsi:type="dcterms:W3CDTF">2017-02-13T06:14:45Z</dcterms:created>
  <dcterms:modified xsi:type="dcterms:W3CDTF">2017-02-13T06:14:59Z</dcterms:modified>
</cp:coreProperties>
</file>